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DDFAB67-4216-4137-B777-7BA869BD5794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Лист1!$A$1:$AF$19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Q11" i="1"/>
  <c r="Y22" i="1"/>
  <c r="AA22" i="1"/>
  <c r="AB22" i="1"/>
  <c r="AC22" i="1" s="1"/>
  <c r="Y23" i="1"/>
  <c r="AA23" i="1"/>
  <c r="AB23" i="1"/>
  <c r="AC23" i="1" s="1"/>
  <c r="Y24" i="1"/>
  <c r="AA24" i="1"/>
  <c r="AB24" i="1"/>
  <c r="AC24" i="1"/>
  <c r="Q24" i="1"/>
  <c r="Q23" i="1"/>
  <c r="T23" i="1" s="1"/>
  <c r="U23" i="1" s="1"/>
  <c r="Q22" i="1"/>
  <c r="S22" i="1"/>
  <c r="T22" i="1"/>
  <c r="U22" i="1" s="1"/>
  <c r="S23" i="1"/>
  <c r="S24" i="1"/>
  <c r="T24" i="1"/>
  <c r="U24" i="1" s="1"/>
  <c r="I22" i="1"/>
  <c r="I23" i="1"/>
  <c r="I24" i="1"/>
  <c r="G22" i="1"/>
  <c r="J22" i="1" s="1"/>
  <c r="K22" i="1" s="1"/>
  <c r="G23" i="1"/>
  <c r="J23" i="1" s="1"/>
  <c r="K23" i="1" s="1"/>
  <c r="G24" i="1"/>
  <c r="J24" i="1" s="1"/>
  <c r="K24" i="1" s="1"/>
  <c r="Q20" i="1"/>
  <c r="Q19" i="1"/>
  <c r="Q18" i="1"/>
  <c r="Q17" i="1"/>
  <c r="Q16" i="1"/>
  <c r="Q15" i="1"/>
  <c r="Y11" i="1"/>
  <c r="G9" i="1"/>
  <c r="Y12" i="1" l="1"/>
  <c r="G20" i="1"/>
  <c r="I20" i="1"/>
  <c r="J20" i="1"/>
  <c r="K20" i="1" s="1"/>
  <c r="S20" i="1"/>
  <c r="T20" i="1"/>
  <c r="U20" i="1" s="1"/>
  <c r="V20" i="1"/>
  <c r="Y20" i="1"/>
  <c r="AA20" i="1"/>
  <c r="AB20" i="1"/>
  <c r="AC20" i="1" s="1"/>
  <c r="G21" i="1"/>
  <c r="I21" i="1"/>
  <c r="J21" i="1"/>
  <c r="K21" i="1" s="1"/>
  <c r="Q21" i="1"/>
  <c r="S21" i="1"/>
  <c r="V21" i="1" s="1"/>
  <c r="T21" i="1"/>
  <c r="U21" i="1" s="1"/>
  <c r="Y21" i="1"/>
  <c r="AA21" i="1"/>
  <c r="AB21" i="1"/>
  <c r="AC21" i="1" s="1"/>
  <c r="W21" i="1" l="1"/>
  <c r="W20" i="1"/>
  <c r="G16" i="1"/>
  <c r="G14" i="1"/>
  <c r="Y10" i="1" l="1"/>
  <c r="Q10" i="1"/>
  <c r="G11" i="1" l="1"/>
  <c r="I11" i="1"/>
  <c r="J11" i="1"/>
  <c r="K11" i="1" s="1"/>
  <c r="G12" i="1"/>
  <c r="I12" i="1"/>
  <c r="J12" i="1"/>
  <c r="K12" i="1" s="1"/>
  <c r="G13" i="1"/>
  <c r="J13" i="1" s="1"/>
  <c r="K13" i="1" s="1"/>
  <c r="I13" i="1"/>
  <c r="I14" i="1"/>
  <c r="J14" i="1"/>
  <c r="K14" i="1" s="1"/>
  <c r="G15" i="1"/>
  <c r="I15" i="1"/>
  <c r="J15" i="1"/>
  <c r="K15" i="1" s="1"/>
  <c r="I16" i="1"/>
  <c r="J16" i="1"/>
  <c r="K16" i="1" s="1"/>
  <c r="G17" i="1"/>
  <c r="I17" i="1"/>
  <c r="J17" i="1"/>
  <c r="K17" i="1" s="1"/>
  <c r="G18" i="1"/>
  <c r="I18" i="1"/>
  <c r="J18" i="1"/>
  <c r="K18" i="1" s="1"/>
  <c r="G19" i="1"/>
  <c r="I19" i="1"/>
  <c r="J19" i="1"/>
  <c r="K19" i="1" s="1"/>
  <c r="S10" i="1"/>
  <c r="V10" i="1" s="1"/>
  <c r="T10" i="1"/>
  <c r="U10" i="1" s="1"/>
  <c r="AA10" i="1"/>
  <c r="AD10" i="1" s="1"/>
  <c r="AB10" i="1"/>
  <c r="AC10" i="1" s="1"/>
  <c r="S11" i="1"/>
  <c r="V11" i="1" s="1"/>
  <c r="T11" i="1"/>
  <c r="U11" i="1" s="1"/>
  <c r="AA11" i="1"/>
  <c r="AD11" i="1" s="1"/>
  <c r="AB11" i="1"/>
  <c r="AC11" i="1" s="1"/>
  <c r="S12" i="1"/>
  <c r="V12" i="1" s="1"/>
  <c r="T12" i="1"/>
  <c r="U12" i="1" s="1"/>
  <c r="AA12" i="1"/>
  <c r="AD12" i="1" s="1"/>
  <c r="AB12" i="1"/>
  <c r="AC12" i="1" s="1"/>
  <c r="Q13" i="1"/>
  <c r="S13" i="1"/>
  <c r="V13" i="1" s="1"/>
  <c r="T13" i="1"/>
  <c r="U13" i="1" s="1"/>
  <c r="Y13" i="1"/>
  <c r="AB13" i="1" s="1"/>
  <c r="AC13" i="1" s="1"/>
  <c r="AA13" i="1"/>
  <c r="AD13" i="1" s="1"/>
  <c r="Q14" i="1"/>
  <c r="S14" i="1"/>
  <c r="V14" i="1" s="1"/>
  <c r="T14" i="1"/>
  <c r="U14" i="1" s="1"/>
  <c r="Y14" i="1"/>
  <c r="AB14" i="1" s="1"/>
  <c r="AA14" i="1"/>
  <c r="AD14" i="1" s="1"/>
  <c r="T15" i="1"/>
  <c r="U15" i="1" s="1"/>
  <c r="S15" i="1"/>
  <c r="V15" i="1" s="1"/>
  <c r="Y15" i="1"/>
  <c r="AB15" i="1" s="1"/>
  <c r="AA15" i="1"/>
  <c r="AD15" i="1" s="1"/>
  <c r="S16" i="1"/>
  <c r="V16" i="1" s="1"/>
  <c r="T16" i="1"/>
  <c r="U16" i="1" s="1"/>
  <c r="Y16" i="1"/>
  <c r="AA16" i="1"/>
  <c r="AD16" i="1" s="1"/>
  <c r="AB16" i="1"/>
  <c r="AC16" i="1" s="1"/>
  <c r="S17" i="1"/>
  <c r="V17" i="1" s="1"/>
  <c r="T17" i="1"/>
  <c r="U17" i="1" s="1"/>
  <c r="Y17" i="1"/>
  <c r="AA17" i="1"/>
  <c r="AD17" i="1" s="1"/>
  <c r="AB17" i="1"/>
  <c r="AC17" i="1" s="1"/>
  <c r="S18" i="1"/>
  <c r="V18" i="1" s="1"/>
  <c r="T18" i="1"/>
  <c r="U18" i="1" s="1"/>
  <c r="Y18" i="1"/>
  <c r="AA18" i="1"/>
  <c r="AD18" i="1" s="1"/>
  <c r="AB18" i="1"/>
  <c r="AC18" i="1" s="1"/>
  <c r="T19" i="1"/>
  <c r="U19" i="1" s="1"/>
  <c r="S19" i="1"/>
  <c r="V19" i="1" s="1"/>
  <c r="Y19" i="1"/>
  <c r="AB19" i="1" s="1"/>
  <c r="AA19" i="1"/>
  <c r="AD19" i="1" s="1"/>
  <c r="G10" i="1"/>
  <c r="J10" i="1" s="1"/>
  <c r="K10" i="1" s="1"/>
  <c r="I10" i="1"/>
  <c r="L10" i="1" s="1"/>
  <c r="I9" i="1"/>
  <c r="L9" i="1" s="1"/>
  <c r="J9" i="1"/>
  <c r="K9" i="1" s="1"/>
  <c r="Q9" i="1"/>
  <c r="S9" i="1"/>
  <c r="V9" i="1" s="1"/>
  <c r="T9" i="1"/>
  <c r="U9" i="1" s="1"/>
  <c r="Y9" i="1"/>
  <c r="AA9" i="1"/>
  <c r="AD9" i="1" s="1"/>
  <c r="AB9" i="1"/>
  <c r="AC9" i="1" s="1"/>
  <c r="AE16" i="1" l="1"/>
  <c r="W12" i="1"/>
  <c r="AE12" i="1"/>
  <c r="AC14" i="1"/>
  <c r="AE14" i="1"/>
  <c r="AE18" i="1"/>
  <c r="M9" i="1"/>
  <c r="W18" i="1"/>
  <c r="AE17" i="1"/>
  <c r="W16" i="1"/>
  <c r="AE11" i="1"/>
  <c r="AC19" i="1"/>
  <c r="AE19" i="1"/>
  <c r="AC15" i="1"/>
  <c r="AE15" i="1"/>
  <c r="W14" i="1"/>
  <c r="AE13" i="1"/>
  <c r="W11" i="1"/>
  <c r="W10" i="1"/>
  <c r="AE9" i="1"/>
  <c r="W19" i="1"/>
  <c r="W17" i="1"/>
  <c r="W15" i="1"/>
  <c r="W13" i="1"/>
  <c r="AE10" i="1"/>
  <c r="W9" i="1"/>
  <c r="M10" i="1"/>
  <c r="G6" i="2"/>
  <c r="E6" i="2"/>
  <c r="H6" i="2" s="1"/>
  <c r="G5" i="2"/>
  <c r="E5" i="2"/>
  <c r="H5" i="2" s="1"/>
  <c r="G4" i="2"/>
  <c r="E4" i="2"/>
  <c r="H4" i="2" s="1"/>
  <c r="F3" i="2"/>
  <c r="D3" i="2"/>
  <c r="E3" i="2" s="1"/>
</calcChain>
</file>

<file path=xl/sharedStrings.xml><?xml version="1.0" encoding="utf-8"?>
<sst xmlns="http://schemas.openxmlformats.org/spreadsheetml/2006/main" count="142" uniqueCount="65">
  <si>
    <t>Наименование главного распорядителя бюджетных средств (учредителя), отчетный период</t>
  </si>
  <si>
    <t>№</t>
  </si>
  <si>
    <t>Наименование учреждения</t>
  </si>
  <si>
    <t>Наименование муниципальной услуги (работы)</t>
  </si>
  <si>
    <t>Показатели качества услуги (работы)</t>
  </si>
  <si>
    <t>Наименование показателя</t>
  </si>
  <si>
    <t>Единица измерения</t>
  </si>
  <si>
    <t>количество
воспитанников</t>
  </si>
  <si>
    <t>человек</t>
  </si>
  <si>
    <t>Показатели объема услуги (работы)</t>
  </si>
  <si>
    <t>Реализация основных общеобразовательных программ дошкольного образования</t>
  </si>
  <si>
    <t>в натуральных показателях, ед.</t>
  </si>
  <si>
    <t xml:space="preserve">Фактическое исполнение
</t>
  </si>
  <si>
    <t>План установленный в МЗ
100%</t>
  </si>
  <si>
    <t>План МЗ с учётом допустимого отклонения
(95%)</t>
  </si>
  <si>
    <t>% выполнения МЗ</t>
  </si>
  <si>
    <t>от утвержденного МЗ 
(от 100%)</t>
  </si>
  <si>
    <t>от предельно допустимого оттклонения МЗ 
(от 95%)</t>
  </si>
  <si>
    <t>% не выполнения</t>
  </si>
  <si>
    <t>в стоимостных показателях, руб.</t>
  </si>
  <si>
    <t>Наименование показателя качества</t>
  </si>
  <si>
    <t>Наименование показателя объема</t>
  </si>
  <si>
    <t>Человек</t>
  </si>
  <si>
    <t>Отдел культуры администрации Вачского муниципального района</t>
  </si>
  <si>
    <t>МБУК "ВРИКМ"</t>
  </si>
  <si>
    <t>Число посетителей</t>
  </si>
  <si>
    <t>Формирование, учет, изучение обеспечение физического сохранения и безопасности музейных предметов, музейных коллекций (работа)</t>
  </si>
  <si>
    <t>Публичный показ музейных предметов, музейных коллекций (услуга)</t>
  </si>
  <si>
    <t>Количество предметов</t>
  </si>
  <si>
    <t>единица</t>
  </si>
  <si>
    <t xml:space="preserve">Единица </t>
  </si>
  <si>
    <t>МБУК "ЦМКС"</t>
  </si>
  <si>
    <t>Показ (организация показа) концертных программ</t>
  </si>
  <si>
    <t>Число зрителей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</si>
  <si>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</si>
  <si>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</si>
  <si>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Единица</t>
  </si>
  <si>
    <t>МБУК "ЦМБС"</t>
  </si>
  <si>
    <t>МБУ ДО "ДШИ"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</si>
  <si>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</si>
  <si>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</si>
  <si>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Формирование, учет, изучение обеспечение физического сохранения и безопасности фондов библиотек, включая оцифровку фондов</t>
  </si>
  <si>
    <t>Количество документов</t>
  </si>
  <si>
    <t>Реализация дополнительных общеразвивающих программ</t>
  </si>
  <si>
    <t>Количество человеко-часов</t>
  </si>
  <si>
    <t>Человеко-час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</si>
  <si>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</si>
  <si>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</si>
  <si>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</si>
  <si>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</si>
  <si>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 xml:space="preserve">Исполнитель </t>
  </si>
  <si>
    <t>Щукина И.В.</t>
  </si>
  <si>
    <t>6-15-09</t>
  </si>
  <si>
    <t>Выполнени/не выполнено</t>
  </si>
  <si>
    <t>Размер неиспользованного остатка субсидий на выполнение муниципального задания (тыс. руб.)</t>
  </si>
  <si>
    <t>Число лиц, прошедших спортивную подготовку на этапах спортивной подготовки</t>
  </si>
  <si>
    <t xml:space="preserve">Объем муниципального задания в 2020 году                                                                                                                       </t>
  </si>
  <si>
    <t>Мониторинг выполнения муниципальных заданий по отрасли "Культура"за 2020 год</t>
  </si>
  <si>
    <t>Спортивная подготовка по олимпийским видам спорта (этап начальной подготовки) (лыжные гонки)</t>
  </si>
  <si>
    <t>Спортивная подготовка по олимпийским видам спорта (тренировочный этап (этап спортивной специализации) (лыжные гонки)</t>
  </si>
  <si>
    <t>Спортивная подготовка по олимпийским видам спорта (этап начальной подготовки) (Волейбол)</t>
  </si>
  <si>
    <t>Спортивная подготовка по олимпийским видам спорта (этап начальной подготовки) (Футбол)</t>
  </si>
  <si>
    <t>Спортивная подготовка по олимпийским видам спорта (этап начальной подготовки) (Хоккей)</t>
  </si>
  <si>
    <t xml:space="preserve">Число лиц, прошедших спортивную подготовку на этапах спортивной подготовки  </t>
  </si>
  <si>
    <t>МБУ "ДЮСШ"Арефино"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</si>
</sst>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0" fillId="5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ill="1"/>
    <xf numFmtId="0" fontId="1" fillId="3" borderId="1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2" fontId="3" fillId="3" borderId="13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21" zoomScale="60" zoomScaleNormal="60" workbookViewId="0">
      <selection activeCell="C24" sqref="C24"/>
    </sheetView>
  </sheetViews>
  <sheetFormatPr defaultRowHeight="14.4" x14ac:dyDescent="0.3"/>
  <cols>
    <col min="1" max="1" width="6.44140625" customWidth="1"/>
    <col min="2" max="2" width="13.21875" customWidth="1"/>
    <col min="3" max="3" width="18" customWidth="1"/>
    <col min="4" max="4" width="15.6640625" customWidth="1"/>
    <col min="5" max="5" width="13" customWidth="1"/>
    <col min="6" max="6" width="9.44140625" style="27" customWidth="1"/>
    <col min="7" max="7" width="9.109375" style="27" customWidth="1"/>
    <col min="8" max="8" width="10" style="27" customWidth="1"/>
    <col min="9" max="9" width="7.44140625" customWidth="1"/>
    <col min="10" max="10" width="10.109375" customWidth="1"/>
    <col min="11" max="11" width="10.5546875" customWidth="1"/>
    <col min="12" max="12" width="16" style="17" hidden="1" customWidth="1"/>
    <col min="13" max="13" width="1.88671875" style="17" hidden="1" customWidth="1"/>
    <col min="14" max="14" width="11.77734375" style="27" customWidth="1"/>
    <col min="15" max="15" width="10.77734375" style="27" customWidth="1"/>
    <col min="16" max="16" width="9.88671875" customWidth="1"/>
    <col min="17" max="17" width="8.6640625" customWidth="1"/>
    <col min="18" max="18" width="8.88671875" customWidth="1"/>
    <col min="19" max="19" width="10.109375" customWidth="1"/>
    <col min="20" max="20" width="13.6640625" customWidth="1"/>
    <col min="21" max="21" width="11.6640625" customWidth="1"/>
    <col min="22" max="23" width="13.6640625" hidden="1" customWidth="1"/>
    <col min="24" max="24" width="12.77734375" customWidth="1"/>
    <col min="25" max="25" width="13.6640625" customWidth="1"/>
    <col min="26" max="27" width="10.77734375" customWidth="1"/>
    <col min="28" max="28" width="12.5546875" customWidth="1"/>
    <col min="29" max="29" width="12.6640625" customWidth="1"/>
    <col min="30" max="30" width="14.33203125" hidden="1" customWidth="1"/>
    <col min="31" max="31" width="0.21875" customWidth="1"/>
    <col min="32" max="32" width="14.21875" style="67" customWidth="1"/>
  </cols>
  <sheetData>
    <row r="1" spans="1:32" x14ac:dyDescent="0.3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32" ht="23.4" x14ac:dyDescent="0.45">
      <c r="A2" s="1"/>
      <c r="B2" s="1"/>
      <c r="C2" s="1"/>
      <c r="D2" s="1"/>
      <c r="E2" s="1"/>
      <c r="F2" s="26"/>
      <c r="G2" s="26"/>
      <c r="H2" s="26"/>
      <c r="I2" s="1"/>
      <c r="J2" s="1"/>
      <c r="K2" s="1"/>
      <c r="L2" s="13"/>
      <c r="M2" s="13"/>
      <c r="N2" s="26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20"/>
      <c r="AB2" s="120"/>
    </row>
    <row r="3" spans="1:32" ht="34.5" customHeight="1" x14ac:dyDescent="0.3">
      <c r="A3" s="102" t="s">
        <v>0</v>
      </c>
      <c r="B3" s="103"/>
      <c r="C3" s="104"/>
      <c r="D3" s="111" t="s">
        <v>23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</row>
    <row r="4" spans="1:32" ht="22.5" customHeight="1" x14ac:dyDescent="0.3">
      <c r="A4" s="105"/>
      <c r="B4" s="106"/>
      <c r="C4" s="107"/>
      <c r="D4" s="135" t="s">
        <v>56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14" t="s">
        <v>54</v>
      </c>
    </row>
    <row r="5" spans="1:32" ht="30.75" customHeight="1" x14ac:dyDescent="0.3">
      <c r="A5" s="108"/>
      <c r="B5" s="109"/>
      <c r="C5" s="110"/>
      <c r="D5" s="121" t="s">
        <v>4</v>
      </c>
      <c r="E5" s="122"/>
      <c r="F5" s="122"/>
      <c r="G5" s="122"/>
      <c r="H5" s="122"/>
      <c r="I5" s="122"/>
      <c r="J5" s="122"/>
      <c r="K5" s="122"/>
      <c r="L5" s="122"/>
      <c r="M5" s="123"/>
      <c r="N5" s="22"/>
      <c r="O5" s="22"/>
      <c r="P5" s="137" t="s">
        <v>9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21"/>
      <c r="AF5" s="115"/>
    </row>
    <row r="6" spans="1:32" ht="36" customHeight="1" x14ac:dyDescent="0.3">
      <c r="A6" s="96" t="s">
        <v>1</v>
      </c>
      <c r="B6" s="96" t="s">
        <v>2</v>
      </c>
      <c r="C6" s="96" t="s">
        <v>3</v>
      </c>
      <c r="D6" s="96" t="s">
        <v>20</v>
      </c>
      <c r="E6" s="96" t="s">
        <v>6</v>
      </c>
      <c r="F6" s="94" t="s">
        <v>13</v>
      </c>
      <c r="G6" s="96" t="s">
        <v>14</v>
      </c>
      <c r="H6" s="94" t="s">
        <v>12</v>
      </c>
      <c r="I6" s="124" t="s">
        <v>15</v>
      </c>
      <c r="J6" s="125"/>
      <c r="K6" s="96" t="s">
        <v>53</v>
      </c>
      <c r="L6" s="128" t="s">
        <v>18</v>
      </c>
      <c r="M6" s="129"/>
      <c r="N6" s="96" t="s">
        <v>21</v>
      </c>
      <c r="O6" s="96" t="s">
        <v>6</v>
      </c>
      <c r="P6" s="100" t="s">
        <v>11</v>
      </c>
      <c r="Q6" s="133"/>
      <c r="R6" s="133"/>
      <c r="S6" s="133"/>
      <c r="T6" s="133"/>
      <c r="U6" s="133"/>
      <c r="V6" s="133"/>
      <c r="W6" s="134"/>
      <c r="X6" s="99" t="s">
        <v>19</v>
      </c>
      <c r="Y6" s="99"/>
      <c r="Z6" s="99"/>
      <c r="AA6" s="99"/>
      <c r="AB6" s="99"/>
      <c r="AC6" s="99"/>
      <c r="AD6" s="99"/>
      <c r="AE6" s="100"/>
      <c r="AF6" s="115"/>
    </row>
    <row r="7" spans="1:32" x14ac:dyDescent="0.3">
      <c r="A7" s="97"/>
      <c r="B7" s="97"/>
      <c r="C7" s="97"/>
      <c r="D7" s="97"/>
      <c r="E7" s="97"/>
      <c r="F7" s="117"/>
      <c r="G7" s="97"/>
      <c r="H7" s="117"/>
      <c r="I7" s="126"/>
      <c r="J7" s="127"/>
      <c r="K7" s="97"/>
      <c r="L7" s="130"/>
      <c r="M7" s="131"/>
      <c r="N7" s="97"/>
      <c r="O7" s="97"/>
      <c r="P7" s="94" t="s">
        <v>13</v>
      </c>
      <c r="Q7" s="96" t="s">
        <v>14</v>
      </c>
      <c r="R7" s="94" t="s">
        <v>12</v>
      </c>
      <c r="S7" s="102" t="s">
        <v>15</v>
      </c>
      <c r="T7" s="104"/>
      <c r="U7" s="96" t="s">
        <v>53</v>
      </c>
      <c r="V7" s="118" t="s">
        <v>18</v>
      </c>
      <c r="W7" s="132"/>
      <c r="X7" s="94" t="s">
        <v>13</v>
      </c>
      <c r="Y7" s="96" t="s">
        <v>14</v>
      </c>
      <c r="Z7" s="94" t="s">
        <v>12</v>
      </c>
      <c r="AA7" s="102" t="s">
        <v>15</v>
      </c>
      <c r="AB7" s="104"/>
      <c r="AC7" s="96" t="s">
        <v>53</v>
      </c>
      <c r="AD7" s="118" t="s">
        <v>18</v>
      </c>
      <c r="AE7" s="119"/>
      <c r="AF7" s="115"/>
    </row>
    <row r="8" spans="1:32" ht="119.4" customHeight="1" x14ac:dyDescent="0.3">
      <c r="A8" s="98"/>
      <c r="B8" s="98"/>
      <c r="C8" s="98"/>
      <c r="D8" s="98"/>
      <c r="E8" s="98"/>
      <c r="F8" s="95"/>
      <c r="G8" s="98"/>
      <c r="H8" s="95"/>
      <c r="I8" s="10" t="s">
        <v>16</v>
      </c>
      <c r="J8" s="10" t="s">
        <v>17</v>
      </c>
      <c r="K8" s="98"/>
      <c r="L8" s="14" t="s">
        <v>16</v>
      </c>
      <c r="M8" s="14" t="s">
        <v>17</v>
      </c>
      <c r="N8" s="98"/>
      <c r="O8" s="98"/>
      <c r="P8" s="95"/>
      <c r="Q8" s="98"/>
      <c r="R8" s="95"/>
      <c r="S8" s="10" t="s">
        <v>16</v>
      </c>
      <c r="T8" s="10" t="s">
        <v>17</v>
      </c>
      <c r="U8" s="98"/>
      <c r="V8" s="14" t="s">
        <v>16</v>
      </c>
      <c r="W8" s="14" t="s">
        <v>17</v>
      </c>
      <c r="X8" s="95"/>
      <c r="Y8" s="98"/>
      <c r="Z8" s="95"/>
      <c r="AA8" s="10" t="s">
        <v>16</v>
      </c>
      <c r="AB8" s="10" t="s">
        <v>17</v>
      </c>
      <c r="AC8" s="98"/>
      <c r="AD8" s="14" t="s">
        <v>16</v>
      </c>
      <c r="AE8" s="19" t="s">
        <v>17</v>
      </c>
      <c r="AF8" s="116"/>
    </row>
    <row r="9" spans="1:32" ht="91.2" customHeight="1" x14ac:dyDescent="0.3">
      <c r="A9" s="96">
        <v>1</v>
      </c>
      <c r="B9" s="96" t="s">
        <v>24</v>
      </c>
      <c r="C9" s="40" t="s">
        <v>27</v>
      </c>
      <c r="D9" s="38" t="s">
        <v>25</v>
      </c>
      <c r="E9" s="23" t="s">
        <v>8</v>
      </c>
      <c r="F9" s="56">
        <v>4800</v>
      </c>
      <c r="G9" s="11">
        <f>F9*95%</f>
        <v>4560</v>
      </c>
      <c r="H9" s="62">
        <v>4800</v>
      </c>
      <c r="I9" s="9">
        <f>H9/F9%</f>
        <v>100</v>
      </c>
      <c r="J9" s="9">
        <f>H9/G9%</f>
        <v>105.26315789473684</v>
      </c>
      <c r="K9" s="9" t="str">
        <f>IF(J9&lt;95,"НЕВЫПОЛНЕНО",IF(J9&gt;95,"ВЫПОЛНЕНО",IF(J9=95,"ВЫПОЛНЕНО",)))</f>
        <v>ВЫПОЛНЕНО</v>
      </c>
      <c r="L9" s="15">
        <f>I9-100</f>
        <v>0</v>
      </c>
      <c r="M9" s="15">
        <f>J9-100</f>
        <v>5.2631578947368354</v>
      </c>
      <c r="N9" s="28" t="s">
        <v>25</v>
      </c>
      <c r="O9" s="34" t="s">
        <v>22</v>
      </c>
      <c r="P9" s="33">
        <v>4800</v>
      </c>
      <c r="Q9" s="28">
        <f>P9*95%</f>
        <v>4560</v>
      </c>
      <c r="R9" s="53">
        <v>4800</v>
      </c>
      <c r="S9" s="32">
        <f>R9/P9%</f>
        <v>100</v>
      </c>
      <c r="T9" s="32">
        <f>R9/Q9%</f>
        <v>105.26315789473684</v>
      </c>
      <c r="U9" s="31" t="str">
        <f>IF(T9&lt;95,"НЕВЫПОЛНЕНО",IF(T9&gt;95,"ВЫПОЛНЕНО",IF(T9=95,"ВЫПОЛНЕНО",)))</f>
        <v>ВЫПОЛНЕНО</v>
      </c>
      <c r="V9" s="30">
        <f>S9-100</f>
        <v>0</v>
      </c>
      <c r="W9" s="30">
        <f>T9-100</f>
        <v>5.2631578947368354</v>
      </c>
      <c r="X9" s="29">
        <v>528.85</v>
      </c>
      <c r="Y9" s="28">
        <f>X9*95%</f>
        <v>502.40749999999997</v>
      </c>
      <c r="Z9" s="29">
        <v>528.85</v>
      </c>
      <c r="AA9" s="32">
        <f>Z9/X9%</f>
        <v>100</v>
      </c>
      <c r="AB9" s="32">
        <f>Z9/Y9%</f>
        <v>105.26315789473685</v>
      </c>
      <c r="AC9" s="31" t="str">
        <f>IF(AB9&lt;95,"НЕВЫПОЛНЕНО",IF(AB9&gt;95,"ВЫПОЛНЕНО",IF(AB9=95,"ВЫПОЛНЕНО",)))</f>
        <v>ВЫПОЛНЕНО</v>
      </c>
      <c r="AD9" s="30">
        <f>AA9-100</f>
        <v>0</v>
      </c>
      <c r="AE9" s="30">
        <f>AB9-100</f>
        <v>5.2631578947368496</v>
      </c>
      <c r="AF9" s="79">
        <v>7.23</v>
      </c>
    </row>
    <row r="10" spans="1:32" s="27" customFormat="1" ht="153.6" customHeight="1" x14ac:dyDescent="0.3">
      <c r="A10" s="97"/>
      <c r="B10" s="97"/>
      <c r="C10" s="40" t="s">
        <v>26</v>
      </c>
      <c r="D10" s="41" t="s">
        <v>28</v>
      </c>
      <c r="E10" s="42" t="s">
        <v>29</v>
      </c>
      <c r="F10" s="56">
        <v>2000</v>
      </c>
      <c r="G10" s="25">
        <f>F10*95%</f>
        <v>1900</v>
      </c>
      <c r="H10" s="63">
        <v>2000</v>
      </c>
      <c r="I10" s="25">
        <f>H10/F10%</f>
        <v>100</v>
      </c>
      <c r="J10" s="25">
        <f>H10/G10%</f>
        <v>105.26315789473684</v>
      </c>
      <c r="K10" s="46" t="str">
        <f t="shared" ref="K10" si="0">IF(J10&lt;95,"НЕВЫПОЛНЕНО",IF(J10&gt;95,"ВЫПОЛНЕНО",IF(J10=95,"ВЫПОЛНЕНО",)))</f>
        <v>ВЫПОЛНЕНО</v>
      </c>
      <c r="L10" s="12">
        <f>I10-100</f>
        <v>0</v>
      </c>
      <c r="M10" s="12">
        <f t="shared" ref="M10" si="1">J10-100</f>
        <v>5.2631578947368354</v>
      </c>
      <c r="N10" s="37" t="s">
        <v>28</v>
      </c>
      <c r="O10" s="47" t="s">
        <v>30</v>
      </c>
      <c r="P10" s="64">
        <v>2000</v>
      </c>
      <c r="Q10" s="36">
        <f>P10*95%</f>
        <v>1900</v>
      </c>
      <c r="R10" s="64">
        <v>2000</v>
      </c>
      <c r="S10" s="43">
        <f t="shared" ref="S10:S19" si="2">R10/P10%</f>
        <v>100</v>
      </c>
      <c r="T10" s="43">
        <f t="shared" ref="T10:T19" si="3">R10/Q10%</f>
        <v>105.26315789473684</v>
      </c>
      <c r="U10" s="35" t="str">
        <f>IF(T10&lt;95,"НЕВЫПОЛНЕНО",IF(T10&gt;95,"ВЫПОЛНЕНО",IF(T10=95,"ВЫПОЛНЕНО",)))</f>
        <v>ВЫПОЛНЕНО</v>
      </c>
      <c r="V10" s="44">
        <f t="shared" ref="V10:V19" si="4">S10-100</f>
        <v>0</v>
      </c>
      <c r="W10" s="44">
        <f t="shared" ref="W10:W19" si="5">T10-100</f>
        <v>5.2631578947368354</v>
      </c>
      <c r="X10" s="29">
        <v>528.85</v>
      </c>
      <c r="Y10" s="36">
        <f t="shared" ref="Y10:Y19" si="6">X10*95%</f>
        <v>502.40749999999997</v>
      </c>
      <c r="Z10" s="29">
        <v>528.85</v>
      </c>
      <c r="AA10" s="43">
        <f t="shared" ref="AA10:AA19" si="7">Z10/X10%</f>
        <v>100</v>
      </c>
      <c r="AB10" s="43">
        <f t="shared" ref="AB10:AB19" si="8">Z10/Y10%</f>
        <v>105.26315789473685</v>
      </c>
      <c r="AC10" s="35" t="str">
        <f t="shared" ref="AC10:AC19" si="9">IF(AB10&lt;95,"НЕВЫПОЛНЕНО",IF(AB10&gt;95,"ВЫПОЛНЕНО",IF(AB10=95,"ВЫПОЛНЕНО",)))</f>
        <v>ВЫПОЛНЕНО</v>
      </c>
      <c r="AD10" s="44">
        <f t="shared" ref="AD10:AD19" si="10">AA10-100</f>
        <v>0</v>
      </c>
      <c r="AE10" s="45">
        <f t="shared" ref="AE10:AE19" si="11">AB10-100</f>
        <v>5.2631578947368496</v>
      </c>
      <c r="AF10" s="79">
        <v>7.23</v>
      </c>
    </row>
    <row r="11" spans="1:32" ht="69" x14ac:dyDescent="0.3">
      <c r="A11" s="88">
        <v>2</v>
      </c>
      <c r="B11" s="91" t="s">
        <v>31</v>
      </c>
      <c r="C11" s="48" t="s">
        <v>32</v>
      </c>
      <c r="D11" s="51" t="s">
        <v>33</v>
      </c>
      <c r="E11" s="24" t="s">
        <v>8</v>
      </c>
      <c r="F11" s="70">
        <v>50836</v>
      </c>
      <c r="G11" s="71">
        <f t="shared" ref="G11:G19" si="12">F11*95%</f>
        <v>48294.2</v>
      </c>
      <c r="H11" s="70">
        <v>50836</v>
      </c>
      <c r="I11" s="72">
        <f t="shared" ref="I11:I19" si="13">H11/F11%</f>
        <v>100</v>
      </c>
      <c r="J11" s="72">
        <f t="shared" ref="J11:J19" si="14">H11/G11%</f>
        <v>105.26315789473685</v>
      </c>
      <c r="K11" s="73" t="str">
        <f t="shared" ref="K11:K19" si="15">IF(J11&lt;95,"НЕВЫПОЛНЕНО",IF(J11&gt;95,"ВЫПОЛНЕНО",IF(J11=95,"ВЫПОЛНЕНО",)))</f>
        <v>ВЫПОЛНЕНО</v>
      </c>
      <c r="L11" s="74"/>
      <c r="M11" s="74"/>
      <c r="N11" s="75" t="s">
        <v>33</v>
      </c>
      <c r="O11" s="76" t="s">
        <v>22</v>
      </c>
      <c r="P11" s="70">
        <v>50836</v>
      </c>
      <c r="Q11" s="71">
        <f t="shared" ref="Q11:Q12" si="16">P11*95%</f>
        <v>48294.2</v>
      </c>
      <c r="R11" s="70">
        <v>50836</v>
      </c>
      <c r="S11" s="77">
        <f t="shared" si="2"/>
        <v>100</v>
      </c>
      <c r="T11" s="77">
        <f t="shared" si="3"/>
        <v>105.26315789473685</v>
      </c>
      <c r="U11" s="78" t="str">
        <f t="shared" ref="U11:U19" si="17">IF(T11&lt;95,"НЕВЫПОЛНЕНО",IF(T11&gt;95,"ВЫПОЛНЕНО",IF(T11=95,"ВЫПОЛНЕНО",)))</f>
        <v>ВЫПОЛНЕНО</v>
      </c>
      <c r="V11" s="15">
        <f t="shared" si="4"/>
        <v>0</v>
      </c>
      <c r="W11" s="15">
        <f t="shared" si="5"/>
        <v>5.2631578947368496</v>
      </c>
      <c r="X11" s="18">
        <v>13334.1</v>
      </c>
      <c r="Y11" s="21">
        <f t="shared" si="6"/>
        <v>12667.395</v>
      </c>
      <c r="Z11" s="18">
        <v>13334.1</v>
      </c>
      <c r="AA11" s="2">
        <f t="shared" si="7"/>
        <v>100</v>
      </c>
      <c r="AB11" s="2">
        <f t="shared" si="8"/>
        <v>105.26315789473684</v>
      </c>
      <c r="AC11" s="9" t="str">
        <f t="shared" si="9"/>
        <v>ВЫПОЛНЕНО</v>
      </c>
      <c r="AD11" s="15">
        <f t="shared" si="10"/>
        <v>0</v>
      </c>
      <c r="AE11" s="20">
        <f t="shared" si="11"/>
        <v>5.2631578947368354</v>
      </c>
      <c r="AF11" s="80">
        <v>283.7</v>
      </c>
    </row>
    <row r="12" spans="1:32" ht="120.6" customHeight="1" x14ac:dyDescent="0.3">
      <c r="A12" s="90"/>
      <c r="B12" s="93"/>
      <c r="C12" s="48" t="s">
        <v>34</v>
      </c>
      <c r="D12" s="51" t="s">
        <v>35</v>
      </c>
      <c r="E12" s="24" t="s">
        <v>36</v>
      </c>
      <c r="F12" s="70">
        <v>170</v>
      </c>
      <c r="G12" s="71">
        <f t="shared" si="12"/>
        <v>161.5</v>
      </c>
      <c r="H12" s="70">
        <v>170</v>
      </c>
      <c r="I12" s="72">
        <f t="shared" si="13"/>
        <v>100</v>
      </c>
      <c r="J12" s="72">
        <f t="shared" si="14"/>
        <v>105.26315789473685</v>
      </c>
      <c r="K12" s="73" t="str">
        <f t="shared" si="15"/>
        <v>ВЫПОЛНЕНО</v>
      </c>
      <c r="L12" s="74"/>
      <c r="M12" s="74"/>
      <c r="N12" s="75" t="s">
        <v>35</v>
      </c>
      <c r="O12" s="76" t="s">
        <v>36</v>
      </c>
      <c r="P12" s="70">
        <v>170</v>
      </c>
      <c r="Q12" s="71">
        <f t="shared" si="16"/>
        <v>161.5</v>
      </c>
      <c r="R12" s="70">
        <v>170</v>
      </c>
      <c r="S12" s="77">
        <f t="shared" si="2"/>
        <v>100</v>
      </c>
      <c r="T12" s="77">
        <f t="shared" si="3"/>
        <v>105.26315789473685</v>
      </c>
      <c r="U12" s="78" t="str">
        <f t="shared" si="17"/>
        <v>ВЫПОЛНЕНО</v>
      </c>
      <c r="V12" s="15">
        <f t="shared" si="4"/>
        <v>0</v>
      </c>
      <c r="W12" s="15">
        <f t="shared" si="5"/>
        <v>5.2631578947368496</v>
      </c>
      <c r="X12" s="18">
        <v>31112.799999999999</v>
      </c>
      <c r="Y12" s="21">
        <f>X12*95%</f>
        <v>29557.159999999996</v>
      </c>
      <c r="Z12" s="18">
        <v>31112.799999999999</v>
      </c>
      <c r="AA12" s="2">
        <f t="shared" si="7"/>
        <v>100</v>
      </c>
      <c r="AB12" s="2">
        <f t="shared" si="8"/>
        <v>105.26315789473685</v>
      </c>
      <c r="AC12" s="9" t="str">
        <f t="shared" si="9"/>
        <v>ВЫПОЛНЕНО</v>
      </c>
      <c r="AD12" s="15">
        <f t="shared" si="10"/>
        <v>0</v>
      </c>
      <c r="AE12" s="20">
        <f t="shared" si="11"/>
        <v>5.2631578947368496</v>
      </c>
      <c r="AF12" s="81">
        <v>661.9</v>
      </c>
    </row>
    <row r="13" spans="1:32" ht="106.2" customHeight="1" x14ac:dyDescent="0.3">
      <c r="A13" s="88">
        <v>3</v>
      </c>
      <c r="B13" s="91" t="s">
        <v>37</v>
      </c>
      <c r="C13" s="48" t="s">
        <v>39</v>
      </c>
      <c r="D13" s="51" t="s">
        <v>40</v>
      </c>
      <c r="E13" s="24" t="s">
        <v>36</v>
      </c>
      <c r="F13" s="59">
        <v>120000</v>
      </c>
      <c r="G13" s="58">
        <f t="shared" si="12"/>
        <v>114000</v>
      </c>
      <c r="H13" s="59">
        <v>120000</v>
      </c>
      <c r="I13" s="24">
        <f t="shared" si="13"/>
        <v>100</v>
      </c>
      <c r="J13" s="24">
        <f t="shared" si="14"/>
        <v>105.26315789473684</v>
      </c>
      <c r="K13" s="39" t="str">
        <f t="shared" si="15"/>
        <v>ВЫПОЛНЕНО</v>
      </c>
      <c r="L13" s="16"/>
      <c r="M13" s="16"/>
      <c r="N13" s="23" t="s">
        <v>40</v>
      </c>
      <c r="O13" s="50" t="s">
        <v>36</v>
      </c>
      <c r="P13" s="3">
        <v>120000</v>
      </c>
      <c r="Q13" s="21">
        <f t="shared" ref="Q13:Q19" si="18">P13*95%</f>
        <v>114000</v>
      </c>
      <c r="R13" s="3">
        <v>120000</v>
      </c>
      <c r="S13" s="2">
        <f t="shared" si="2"/>
        <v>100</v>
      </c>
      <c r="T13" s="2">
        <f t="shared" si="3"/>
        <v>105.26315789473684</v>
      </c>
      <c r="U13" s="9" t="str">
        <f t="shared" si="17"/>
        <v>ВЫПОЛНЕНО</v>
      </c>
      <c r="V13" s="15">
        <f t="shared" si="4"/>
        <v>0</v>
      </c>
      <c r="W13" s="15">
        <f t="shared" si="5"/>
        <v>5.2631578947368354</v>
      </c>
      <c r="X13" s="18">
        <v>10836.6</v>
      </c>
      <c r="Y13" s="21">
        <f t="shared" si="6"/>
        <v>10294.77</v>
      </c>
      <c r="Z13" s="18">
        <v>10836.6</v>
      </c>
      <c r="AA13" s="2">
        <f t="shared" si="7"/>
        <v>100</v>
      </c>
      <c r="AB13" s="2">
        <f t="shared" si="8"/>
        <v>105.26315789473685</v>
      </c>
      <c r="AC13" s="9" t="str">
        <f t="shared" si="9"/>
        <v>ВЫПОЛНЕНО</v>
      </c>
      <c r="AD13" s="15">
        <f t="shared" si="10"/>
        <v>0</v>
      </c>
      <c r="AE13" s="20">
        <f t="shared" si="11"/>
        <v>5.2631578947368496</v>
      </c>
      <c r="AF13" s="82">
        <v>80.5</v>
      </c>
    </row>
    <row r="14" spans="1:32" ht="157.19999999999999" customHeight="1" x14ac:dyDescent="0.3">
      <c r="A14" s="90"/>
      <c r="B14" s="93"/>
      <c r="C14" s="52" t="s">
        <v>41</v>
      </c>
      <c r="D14" s="51" t="s">
        <v>42</v>
      </c>
      <c r="E14" s="24" t="s">
        <v>36</v>
      </c>
      <c r="F14" s="59">
        <v>2000</v>
      </c>
      <c r="G14" s="58">
        <f t="shared" si="12"/>
        <v>1900</v>
      </c>
      <c r="H14" s="59">
        <v>2000</v>
      </c>
      <c r="I14" s="24">
        <f t="shared" si="13"/>
        <v>100</v>
      </c>
      <c r="J14" s="24">
        <f t="shared" si="14"/>
        <v>105.26315789473684</v>
      </c>
      <c r="K14" s="39" t="str">
        <f t="shared" si="15"/>
        <v>ВЫПОЛНЕНО</v>
      </c>
      <c r="L14" s="16"/>
      <c r="M14" s="16"/>
      <c r="N14" s="23" t="s">
        <v>42</v>
      </c>
      <c r="O14" s="50" t="s">
        <v>36</v>
      </c>
      <c r="P14" s="3">
        <v>2000</v>
      </c>
      <c r="Q14" s="21">
        <f t="shared" si="18"/>
        <v>1900</v>
      </c>
      <c r="R14" s="3">
        <v>2000</v>
      </c>
      <c r="S14" s="2">
        <f t="shared" si="2"/>
        <v>100</v>
      </c>
      <c r="T14" s="2">
        <f t="shared" si="3"/>
        <v>105.26315789473684</v>
      </c>
      <c r="U14" s="9" t="str">
        <f t="shared" si="17"/>
        <v>ВЫПОЛНЕНО</v>
      </c>
      <c r="V14" s="15">
        <f t="shared" si="4"/>
        <v>0</v>
      </c>
      <c r="W14" s="15">
        <f t="shared" si="5"/>
        <v>5.2631578947368354</v>
      </c>
      <c r="X14" s="18">
        <v>7224.4</v>
      </c>
      <c r="Y14" s="21">
        <f t="shared" si="6"/>
        <v>6863.1799999999994</v>
      </c>
      <c r="Z14" s="18">
        <v>7224.4</v>
      </c>
      <c r="AA14" s="2">
        <f t="shared" si="7"/>
        <v>100</v>
      </c>
      <c r="AB14" s="2">
        <f t="shared" si="8"/>
        <v>105.26315789473684</v>
      </c>
      <c r="AC14" s="9" t="str">
        <f t="shared" si="9"/>
        <v>ВЫПОЛНЕНО</v>
      </c>
      <c r="AD14" s="15">
        <f t="shared" si="10"/>
        <v>0</v>
      </c>
      <c r="AE14" s="20">
        <f t="shared" si="11"/>
        <v>5.2631578947368354</v>
      </c>
      <c r="AF14" s="81">
        <v>53.7</v>
      </c>
    </row>
    <row r="15" spans="1:32" ht="67.2" customHeight="1" x14ac:dyDescent="0.3">
      <c r="A15" s="88">
        <v>4</v>
      </c>
      <c r="B15" s="91" t="s">
        <v>38</v>
      </c>
      <c r="C15" s="51" t="s">
        <v>43</v>
      </c>
      <c r="D15" s="38" t="s">
        <v>44</v>
      </c>
      <c r="E15" s="39" t="s">
        <v>45</v>
      </c>
      <c r="F15" s="59">
        <v>19957.5</v>
      </c>
      <c r="G15" s="58">
        <f t="shared" si="12"/>
        <v>18959.625</v>
      </c>
      <c r="H15" s="59">
        <v>19957.5</v>
      </c>
      <c r="I15" s="24">
        <f t="shared" si="13"/>
        <v>100</v>
      </c>
      <c r="J15" s="24">
        <f t="shared" si="14"/>
        <v>105.26315789473685</v>
      </c>
      <c r="K15" s="39" t="str">
        <f t="shared" si="15"/>
        <v>ВЫПОЛНЕНО</v>
      </c>
      <c r="L15" s="16"/>
      <c r="M15" s="16"/>
      <c r="N15" s="38" t="s">
        <v>44</v>
      </c>
      <c r="O15" s="49" t="s">
        <v>45</v>
      </c>
      <c r="P15" s="59">
        <v>19957.5</v>
      </c>
      <c r="Q15" s="58">
        <f t="shared" si="18"/>
        <v>18959.625</v>
      </c>
      <c r="R15" s="59">
        <v>19957.5</v>
      </c>
      <c r="S15" s="2">
        <f t="shared" si="2"/>
        <v>100</v>
      </c>
      <c r="T15" s="2">
        <f t="shared" si="3"/>
        <v>105.26315789473685</v>
      </c>
      <c r="U15" s="9" t="str">
        <f t="shared" si="17"/>
        <v>ВЫПОЛНЕНО</v>
      </c>
      <c r="V15" s="15">
        <f t="shared" si="4"/>
        <v>0</v>
      </c>
      <c r="W15" s="15">
        <f t="shared" si="5"/>
        <v>5.2631578947368496</v>
      </c>
      <c r="X15" s="18">
        <v>3988.4</v>
      </c>
      <c r="Y15" s="21">
        <f t="shared" si="6"/>
        <v>3788.98</v>
      </c>
      <c r="Z15" s="18">
        <v>3988.4</v>
      </c>
      <c r="AA15" s="2">
        <f t="shared" si="7"/>
        <v>100</v>
      </c>
      <c r="AB15" s="2">
        <f t="shared" si="8"/>
        <v>105.26315789473684</v>
      </c>
      <c r="AC15" s="9" t="str">
        <f t="shared" si="9"/>
        <v>ВЫПОЛНЕНО</v>
      </c>
      <c r="AD15" s="15">
        <f t="shared" si="10"/>
        <v>0</v>
      </c>
      <c r="AE15" s="20">
        <f t="shared" si="11"/>
        <v>5.2631578947368354</v>
      </c>
      <c r="AF15" s="68">
        <v>167.6</v>
      </c>
    </row>
    <row r="16" spans="1:32" ht="118.2" customHeight="1" x14ac:dyDescent="0.3">
      <c r="A16" s="89"/>
      <c r="B16" s="92"/>
      <c r="C16" s="48" t="s">
        <v>46</v>
      </c>
      <c r="D16" s="38" t="s">
        <v>44</v>
      </c>
      <c r="E16" s="39" t="s">
        <v>45</v>
      </c>
      <c r="F16" s="59">
        <v>3861</v>
      </c>
      <c r="G16" s="58">
        <f t="shared" si="12"/>
        <v>3667.95</v>
      </c>
      <c r="H16" s="59">
        <v>3861</v>
      </c>
      <c r="I16" s="24">
        <f t="shared" si="13"/>
        <v>100</v>
      </c>
      <c r="J16" s="24">
        <f t="shared" si="14"/>
        <v>105.26315789473685</v>
      </c>
      <c r="K16" s="39" t="str">
        <f t="shared" si="15"/>
        <v>ВЫПОЛНЕНО</v>
      </c>
      <c r="L16" s="16"/>
      <c r="M16" s="16"/>
      <c r="N16" s="38" t="s">
        <v>44</v>
      </c>
      <c r="O16" s="49" t="s">
        <v>45</v>
      </c>
      <c r="P16" s="59">
        <v>3861</v>
      </c>
      <c r="Q16" s="58">
        <f t="shared" si="18"/>
        <v>3667.95</v>
      </c>
      <c r="R16" s="59">
        <v>3861</v>
      </c>
      <c r="S16" s="2">
        <f t="shared" si="2"/>
        <v>100</v>
      </c>
      <c r="T16" s="2">
        <f t="shared" si="3"/>
        <v>105.26315789473685</v>
      </c>
      <c r="U16" s="9" t="str">
        <f t="shared" si="17"/>
        <v>ВЫПОЛНЕНО</v>
      </c>
      <c r="V16" s="15">
        <f t="shared" si="4"/>
        <v>0</v>
      </c>
      <c r="W16" s="15">
        <f t="shared" si="5"/>
        <v>5.2631578947368496</v>
      </c>
      <c r="X16" s="18">
        <v>997.1</v>
      </c>
      <c r="Y16" s="21">
        <f t="shared" si="6"/>
        <v>947.245</v>
      </c>
      <c r="Z16" s="18">
        <v>997.1</v>
      </c>
      <c r="AA16" s="2">
        <f t="shared" si="7"/>
        <v>100</v>
      </c>
      <c r="AB16" s="2">
        <f t="shared" si="8"/>
        <v>105.26315789473684</v>
      </c>
      <c r="AC16" s="9" t="str">
        <f t="shared" si="9"/>
        <v>ВЫПОЛНЕНО</v>
      </c>
      <c r="AD16" s="15">
        <f t="shared" si="10"/>
        <v>0</v>
      </c>
      <c r="AE16" s="20">
        <f t="shared" si="11"/>
        <v>5.2631578947368354</v>
      </c>
      <c r="AF16" s="68">
        <v>41.8</v>
      </c>
    </row>
    <row r="17" spans="1:32" ht="106.2" customHeight="1" x14ac:dyDescent="0.3">
      <c r="A17" s="89"/>
      <c r="B17" s="86"/>
      <c r="C17" s="48" t="s">
        <v>47</v>
      </c>
      <c r="D17" s="38" t="s">
        <v>44</v>
      </c>
      <c r="E17" s="39" t="s">
        <v>45</v>
      </c>
      <c r="F17" s="59">
        <v>9345.5</v>
      </c>
      <c r="G17" s="58">
        <f t="shared" si="12"/>
        <v>8878.2250000000004</v>
      </c>
      <c r="H17" s="59">
        <v>9345.5</v>
      </c>
      <c r="I17" s="24">
        <f t="shared" si="13"/>
        <v>100</v>
      </c>
      <c r="J17" s="24">
        <f t="shared" si="14"/>
        <v>105.26315789473684</v>
      </c>
      <c r="K17" s="39" t="str">
        <f t="shared" si="15"/>
        <v>ВЫПОЛНЕНО</v>
      </c>
      <c r="L17" s="16"/>
      <c r="M17" s="16"/>
      <c r="N17" s="38" t="s">
        <v>44</v>
      </c>
      <c r="O17" s="49" t="s">
        <v>45</v>
      </c>
      <c r="P17" s="59">
        <v>9345.5</v>
      </c>
      <c r="Q17" s="58">
        <f t="shared" si="18"/>
        <v>8878.2250000000004</v>
      </c>
      <c r="R17" s="59">
        <v>9345.5</v>
      </c>
      <c r="S17" s="2">
        <f t="shared" si="2"/>
        <v>100</v>
      </c>
      <c r="T17" s="2">
        <f t="shared" si="3"/>
        <v>105.26315789473684</v>
      </c>
      <c r="U17" s="9" t="str">
        <f t="shared" si="17"/>
        <v>ВЫПОЛНЕНО</v>
      </c>
      <c r="V17" s="15">
        <f t="shared" si="4"/>
        <v>0</v>
      </c>
      <c r="W17" s="15">
        <f t="shared" si="5"/>
        <v>5.2631578947368354</v>
      </c>
      <c r="X17" s="18">
        <v>1813</v>
      </c>
      <c r="Y17" s="21">
        <f t="shared" si="6"/>
        <v>1722.35</v>
      </c>
      <c r="Z17" s="18">
        <v>1813</v>
      </c>
      <c r="AA17" s="2">
        <f t="shared" si="7"/>
        <v>100</v>
      </c>
      <c r="AB17" s="2">
        <f t="shared" si="8"/>
        <v>105.26315789473685</v>
      </c>
      <c r="AC17" s="9" t="str">
        <f t="shared" si="9"/>
        <v>ВЫПОЛНЕНО</v>
      </c>
      <c r="AD17" s="15">
        <f t="shared" si="10"/>
        <v>0</v>
      </c>
      <c r="AE17" s="20">
        <f t="shared" si="11"/>
        <v>5.2631578947368496</v>
      </c>
      <c r="AF17" s="68">
        <v>76.2</v>
      </c>
    </row>
    <row r="18" spans="1:32" ht="110.4" customHeight="1" x14ac:dyDescent="0.3">
      <c r="A18" s="89"/>
      <c r="B18" s="86"/>
      <c r="C18" s="48" t="s">
        <v>48</v>
      </c>
      <c r="D18" s="38" t="s">
        <v>44</v>
      </c>
      <c r="E18" s="39" t="s">
        <v>45</v>
      </c>
      <c r="F18" s="59">
        <v>18595.5</v>
      </c>
      <c r="G18" s="58">
        <f t="shared" si="12"/>
        <v>17665.724999999999</v>
      </c>
      <c r="H18" s="59">
        <v>18595.5</v>
      </c>
      <c r="I18" s="24">
        <f t="shared" si="13"/>
        <v>100</v>
      </c>
      <c r="J18" s="24">
        <f t="shared" si="14"/>
        <v>105.26315789473685</v>
      </c>
      <c r="K18" s="39" t="str">
        <f t="shared" si="15"/>
        <v>ВЫПОЛНЕНО</v>
      </c>
      <c r="L18" s="16"/>
      <c r="M18" s="16"/>
      <c r="N18" s="38" t="s">
        <v>44</v>
      </c>
      <c r="O18" s="49" t="s">
        <v>45</v>
      </c>
      <c r="P18" s="59">
        <v>18595.5</v>
      </c>
      <c r="Q18" s="58">
        <f t="shared" si="18"/>
        <v>17665.724999999999</v>
      </c>
      <c r="R18" s="59">
        <v>18595.5</v>
      </c>
      <c r="S18" s="2">
        <f t="shared" si="2"/>
        <v>100</v>
      </c>
      <c r="T18" s="2">
        <f t="shared" si="3"/>
        <v>105.26315789473685</v>
      </c>
      <c r="U18" s="9" t="str">
        <f t="shared" si="17"/>
        <v>ВЫПОЛНЕНО</v>
      </c>
      <c r="V18" s="15">
        <f t="shared" si="4"/>
        <v>0</v>
      </c>
      <c r="W18" s="15">
        <f t="shared" si="5"/>
        <v>5.2631578947368496</v>
      </c>
      <c r="X18" s="18">
        <v>1722.3</v>
      </c>
      <c r="Y18" s="21">
        <f t="shared" si="6"/>
        <v>1636.1849999999999</v>
      </c>
      <c r="Z18" s="18">
        <v>1722.3</v>
      </c>
      <c r="AA18" s="2">
        <f t="shared" si="7"/>
        <v>100</v>
      </c>
      <c r="AB18" s="2">
        <f t="shared" si="8"/>
        <v>105.26315789473684</v>
      </c>
      <c r="AC18" s="9" t="str">
        <f t="shared" si="9"/>
        <v>ВЫПОЛНЕНО</v>
      </c>
      <c r="AD18" s="15">
        <f t="shared" si="10"/>
        <v>0</v>
      </c>
      <c r="AE18" s="20">
        <f t="shared" si="11"/>
        <v>5.2631578947368354</v>
      </c>
      <c r="AF18" s="68">
        <v>72.400000000000006</v>
      </c>
    </row>
    <row r="19" spans="1:32" ht="131.4" customHeight="1" x14ac:dyDescent="0.3">
      <c r="A19" s="90"/>
      <c r="B19" s="87"/>
      <c r="C19" s="48" t="s">
        <v>49</v>
      </c>
      <c r="D19" s="38" t="s">
        <v>44</v>
      </c>
      <c r="E19" s="39" t="s">
        <v>45</v>
      </c>
      <c r="F19" s="59">
        <v>2735</v>
      </c>
      <c r="G19" s="58">
        <f t="shared" si="12"/>
        <v>2598.25</v>
      </c>
      <c r="H19" s="59">
        <v>2735</v>
      </c>
      <c r="I19" s="24">
        <f t="shared" si="13"/>
        <v>100</v>
      </c>
      <c r="J19" s="24">
        <f t="shared" si="14"/>
        <v>105.26315789473684</v>
      </c>
      <c r="K19" s="39" t="str">
        <f t="shared" si="15"/>
        <v>ВЫПОЛНЕНО</v>
      </c>
      <c r="L19" s="16"/>
      <c r="M19" s="16"/>
      <c r="N19" s="38" t="s">
        <v>44</v>
      </c>
      <c r="O19" s="49" t="s">
        <v>45</v>
      </c>
      <c r="P19" s="59">
        <v>2735</v>
      </c>
      <c r="Q19" s="58">
        <f t="shared" si="18"/>
        <v>2598.25</v>
      </c>
      <c r="R19" s="59">
        <v>2735</v>
      </c>
      <c r="S19" s="2">
        <f t="shared" si="2"/>
        <v>100</v>
      </c>
      <c r="T19" s="2">
        <f t="shared" si="3"/>
        <v>105.26315789473684</v>
      </c>
      <c r="U19" s="9" t="str">
        <f t="shared" si="17"/>
        <v>ВЫПОЛНЕНО</v>
      </c>
      <c r="V19" s="15">
        <f t="shared" si="4"/>
        <v>0</v>
      </c>
      <c r="W19" s="15">
        <f t="shared" si="5"/>
        <v>5.2631578947368354</v>
      </c>
      <c r="X19" s="18">
        <v>543.79999999999995</v>
      </c>
      <c r="Y19" s="21">
        <f t="shared" si="6"/>
        <v>516.6099999999999</v>
      </c>
      <c r="Z19" s="18">
        <v>543.79999999999995</v>
      </c>
      <c r="AA19" s="2">
        <f t="shared" si="7"/>
        <v>100</v>
      </c>
      <c r="AB19" s="2">
        <f t="shared" si="8"/>
        <v>105.26315789473685</v>
      </c>
      <c r="AC19" s="9" t="str">
        <f t="shared" si="9"/>
        <v>ВЫПОЛНЕНО</v>
      </c>
      <c r="AD19" s="15">
        <f t="shared" si="10"/>
        <v>0</v>
      </c>
      <c r="AE19" s="20">
        <f t="shared" si="11"/>
        <v>5.2631578947368496</v>
      </c>
      <c r="AF19" s="68">
        <v>22.8</v>
      </c>
    </row>
    <row r="20" spans="1:32" s="27" customFormat="1" ht="117" customHeight="1" x14ac:dyDescent="0.3">
      <c r="A20" s="86"/>
      <c r="B20" s="91" t="s">
        <v>64</v>
      </c>
      <c r="C20" s="23" t="s">
        <v>58</v>
      </c>
      <c r="D20" s="60" t="s">
        <v>55</v>
      </c>
      <c r="E20" s="58" t="s">
        <v>22</v>
      </c>
      <c r="F20" s="59">
        <v>31</v>
      </c>
      <c r="G20" s="58">
        <f t="shared" ref="G20:G24" si="19">F20*95%</f>
        <v>29.45</v>
      </c>
      <c r="H20" s="59">
        <v>31</v>
      </c>
      <c r="I20" s="24">
        <f t="shared" ref="I20:I24" si="20">H20/F20%</f>
        <v>100</v>
      </c>
      <c r="J20" s="24">
        <f t="shared" ref="J20:J24" si="21">H20/G20%</f>
        <v>105.26315789473685</v>
      </c>
      <c r="K20" s="55" t="str">
        <f t="shared" ref="K20:K24" si="22">IF(J20&lt;95,"НЕВЫПОЛНЕНО",IF(J20&gt;95,"ВЫПОЛНЕНО",IF(J20=95,"ВЫПОЛНЕНО",)))</f>
        <v>ВЫПОЛНЕНО</v>
      </c>
      <c r="L20" s="16"/>
      <c r="M20" s="16"/>
      <c r="N20" s="60" t="s">
        <v>55</v>
      </c>
      <c r="O20" s="49" t="s">
        <v>22</v>
      </c>
      <c r="P20" s="3">
        <v>31</v>
      </c>
      <c r="Q20" s="54">
        <f>P20*95%</f>
        <v>29.45</v>
      </c>
      <c r="R20" s="3">
        <v>31</v>
      </c>
      <c r="S20" s="2">
        <f t="shared" ref="S20:S21" si="23">R20/P20%</f>
        <v>100</v>
      </c>
      <c r="T20" s="2">
        <f t="shared" ref="T20:T21" si="24">R20/Q20%</f>
        <v>105.26315789473685</v>
      </c>
      <c r="U20" s="9" t="str">
        <f t="shared" ref="U20:U21" si="25">IF(T20&lt;95,"НЕВЫПОЛНЕНО",IF(T20&gt;95,"ВЫПОЛНЕНО",IF(T20=95,"ВЫПОЛНЕНО",)))</f>
        <v>ВЫПОЛНЕНО</v>
      </c>
      <c r="V20" s="15">
        <f t="shared" ref="V20:V21" si="26">S20-100</f>
        <v>0</v>
      </c>
      <c r="W20" s="15">
        <f t="shared" ref="W20:W21" si="27">T20-100</f>
        <v>5.2631578947368496</v>
      </c>
      <c r="X20" s="18">
        <v>1627.1</v>
      </c>
      <c r="Y20" s="54">
        <f t="shared" ref="Y20:Y21" si="28">X20*95%</f>
        <v>1545.7449999999999</v>
      </c>
      <c r="Z20" s="18">
        <v>1627.1</v>
      </c>
      <c r="AA20" s="2">
        <f t="shared" ref="AA20:AA21" si="29">Z20/X20%</f>
        <v>99.999999999999986</v>
      </c>
      <c r="AB20" s="2">
        <f t="shared" ref="AB20:AB21" si="30">Z20/Y20%</f>
        <v>105.26315789473684</v>
      </c>
      <c r="AC20" s="9" t="str">
        <f t="shared" ref="AC20:AC21" si="31">IF(AB20&lt;95,"НЕВЫПОЛНЕНО",IF(AB20&gt;95,"ВЫПОЛНЕНО",IF(AB20=95,"ВЫПОЛНЕНО",)))</f>
        <v>ВЫПОЛНЕНО</v>
      </c>
      <c r="AD20" s="57"/>
      <c r="AE20" s="57"/>
      <c r="AF20" s="83">
        <v>110.2</v>
      </c>
    </row>
    <row r="21" spans="1:32" ht="133.80000000000001" customHeight="1" x14ac:dyDescent="0.3">
      <c r="A21" s="86"/>
      <c r="B21" s="92"/>
      <c r="C21" s="51" t="s">
        <v>59</v>
      </c>
      <c r="D21" s="61" t="s">
        <v>55</v>
      </c>
      <c r="E21" s="24" t="s">
        <v>22</v>
      </c>
      <c r="F21" s="59">
        <v>5</v>
      </c>
      <c r="G21" s="58">
        <f t="shared" si="19"/>
        <v>4.75</v>
      </c>
      <c r="H21" s="59">
        <v>5</v>
      </c>
      <c r="I21" s="24">
        <f t="shared" si="20"/>
        <v>100</v>
      </c>
      <c r="J21" s="24">
        <f t="shared" si="21"/>
        <v>105.26315789473684</v>
      </c>
      <c r="K21" s="55" t="str">
        <f t="shared" si="22"/>
        <v>ВЫПОЛНЕНО</v>
      </c>
      <c r="L21" s="16"/>
      <c r="M21" s="16"/>
      <c r="N21" s="61" t="s">
        <v>55</v>
      </c>
      <c r="O21" s="49" t="s">
        <v>22</v>
      </c>
      <c r="P21" s="3">
        <v>5</v>
      </c>
      <c r="Q21" s="54">
        <f t="shared" ref="Q21:Q24" si="32">P21*95%</f>
        <v>4.75</v>
      </c>
      <c r="R21" s="3">
        <v>5</v>
      </c>
      <c r="S21" s="2">
        <f t="shared" si="23"/>
        <v>100</v>
      </c>
      <c r="T21" s="2">
        <f t="shared" si="24"/>
        <v>105.26315789473684</v>
      </c>
      <c r="U21" s="9" t="str">
        <f t="shared" si="25"/>
        <v>ВЫПОЛНЕНО</v>
      </c>
      <c r="V21" s="15">
        <f t="shared" si="26"/>
        <v>0</v>
      </c>
      <c r="W21" s="15">
        <f t="shared" si="27"/>
        <v>5.2631578947368354</v>
      </c>
      <c r="X21" s="18">
        <v>438.1</v>
      </c>
      <c r="Y21" s="54">
        <f t="shared" si="28"/>
        <v>416.19499999999999</v>
      </c>
      <c r="Z21" s="18">
        <v>438.1</v>
      </c>
      <c r="AA21" s="2">
        <f t="shared" si="29"/>
        <v>100</v>
      </c>
      <c r="AB21" s="2">
        <f t="shared" si="30"/>
        <v>105.26315789473685</v>
      </c>
      <c r="AC21" s="35" t="str">
        <f t="shared" si="31"/>
        <v>ВЫПОЛНЕНО</v>
      </c>
      <c r="AF21" s="84">
        <v>29.8</v>
      </c>
    </row>
    <row r="22" spans="1:32" ht="103.2" customHeight="1" x14ac:dyDescent="0.3">
      <c r="A22" s="86"/>
      <c r="B22" s="86"/>
      <c r="C22" s="51" t="s">
        <v>60</v>
      </c>
      <c r="D22" s="85" t="s">
        <v>55</v>
      </c>
      <c r="E22" s="24" t="s">
        <v>22</v>
      </c>
      <c r="F22" s="59">
        <v>20</v>
      </c>
      <c r="G22" s="58">
        <f t="shared" si="19"/>
        <v>19</v>
      </c>
      <c r="H22" s="59">
        <v>20</v>
      </c>
      <c r="I22" s="24">
        <f t="shared" si="20"/>
        <v>100</v>
      </c>
      <c r="J22" s="24">
        <f t="shared" si="21"/>
        <v>105.26315789473684</v>
      </c>
      <c r="K22" s="65" t="str">
        <f t="shared" si="22"/>
        <v>ВЫПОЛНЕНО</v>
      </c>
      <c r="L22" s="16"/>
      <c r="M22" s="16"/>
      <c r="N22" s="85" t="s">
        <v>63</v>
      </c>
      <c r="O22" s="49" t="s">
        <v>22</v>
      </c>
      <c r="P22" s="59">
        <v>20</v>
      </c>
      <c r="Q22" s="58">
        <f t="shared" si="32"/>
        <v>19</v>
      </c>
      <c r="R22" s="59">
        <v>20</v>
      </c>
      <c r="S22" s="2">
        <f t="shared" ref="S22:S24" si="33">R22/P22%</f>
        <v>100</v>
      </c>
      <c r="T22" s="2">
        <f t="shared" ref="T22:T24" si="34">R22/Q22%</f>
        <v>105.26315789473684</v>
      </c>
      <c r="U22" s="9" t="str">
        <f t="shared" ref="U22:U24" si="35">IF(T22&lt;95,"НЕВЫПОЛНЕНО",IF(T22&gt;95,"ВЫПОЛНЕНО",IF(T22=95,"ВЫПОЛНЕНО",)))</f>
        <v>ВЫПОЛНЕНО</v>
      </c>
      <c r="V22" s="15"/>
      <c r="W22" s="15"/>
      <c r="X22" s="18">
        <v>1063.9000000000001</v>
      </c>
      <c r="Y22" s="66">
        <f t="shared" ref="Y22:Y24" si="36">X22*95%</f>
        <v>1010.705</v>
      </c>
      <c r="Z22" s="18">
        <v>1063.9000000000001</v>
      </c>
      <c r="AA22" s="2">
        <f t="shared" ref="AA22:AA24" si="37">Z22/X22%</f>
        <v>100</v>
      </c>
      <c r="AB22" s="2">
        <f t="shared" ref="AB22:AB24" si="38">Z22/Y22%</f>
        <v>105.26315789473684</v>
      </c>
      <c r="AC22" s="35" t="str">
        <f t="shared" ref="AC22:AC24" si="39">IF(AB22&lt;95,"НЕВЫПОЛНЕНО",IF(AB22&gt;95,"ВЫПОЛНЕНО",IF(AB22=95,"ВЫПОЛНЕНО",)))</f>
        <v>ВЫПОЛНЕНО</v>
      </c>
      <c r="AF22" s="84">
        <v>72.099999999999994</v>
      </c>
    </row>
    <row r="23" spans="1:32" ht="105" customHeight="1" x14ac:dyDescent="0.3">
      <c r="A23" s="86"/>
      <c r="B23" s="86"/>
      <c r="C23" s="51" t="s">
        <v>61</v>
      </c>
      <c r="D23" s="86"/>
      <c r="E23" s="24" t="s">
        <v>22</v>
      </c>
      <c r="F23" s="59">
        <v>30</v>
      </c>
      <c r="G23" s="58">
        <f t="shared" si="19"/>
        <v>28.5</v>
      </c>
      <c r="H23" s="59">
        <v>30</v>
      </c>
      <c r="I23" s="24">
        <f t="shared" si="20"/>
        <v>100</v>
      </c>
      <c r="J23" s="24">
        <f t="shared" si="21"/>
        <v>105.26315789473685</v>
      </c>
      <c r="K23" s="65" t="str">
        <f t="shared" si="22"/>
        <v>ВЫПОЛНЕНО</v>
      </c>
      <c r="L23" s="16"/>
      <c r="M23" s="16"/>
      <c r="N23" s="86"/>
      <c r="O23" s="49" t="s">
        <v>22</v>
      </c>
      <c r="P23" s="59">
        <v>30</v>
      </c>
      <c r="Q23" s="58">
        <f t="shared" si="32"/>
        <v>28.5</v>
      </c>
      <c r="R23" s="59">
        <v>30</v>
      </c>
      <c r="S23" s="2">
        <f t="shared" si="33"/>
        <v>100</v>
      </c>
      <c r="T23" s="2">
        <f t="shared" si="34"/>
        <v>105.26315789473685</v>
      </c>
      <c r="U23" s="9" t="str">
        <f t="shared" si="35"/>
        <v>ВЫПОЛНЕНО</v>
      </c>
      <c r="V23" s="15"/>
      <c r="W23" s="15"/>
      <c r="X23" s="18">
        <v>1564.5</v>
      </c>
      <c r="Y23" s="66">
        <f t="shared" si="36"/>
        <v>1486.2749999999999</v>
      </c>
      <c r="Z23" s="18">
        <v>1564.5</v>
      </c>
      <c r="AA23" s="2">
        <f t="shared" si="37"/>
        <v>100</v>
      </c>
      <c r="AB23" s="2">
        <f t="shared" si="38"/>
        <v>105.26315789473685</v>
      </c>
      <c r="AC23" s="35" t="str">
        <f t="shared" si="39"/>
        <v>ВЫПОЛНЕНО</v>
      </c>
      <c r="AF23" s="84">
        <v>105.9</v>
      </c>
    </row>
    <row r="24" spans="1:32" ht="108.6" customHeight="1" x14ac:dyDescent="0.3">
      <c r="A24" s="87"/>
      <c r="B24" s="87"/>
      <c r="C24" s="51" t="s">
        <v>62</v>
      </c>
      <c r="D24" s="87"/>
      <c r="E24" s="24" t="s">
        <v>22</v>
      </c>
      <c r="F24" s="59">
        <v>30</v>
      </c>
      <c r="G24" s="58">
        <f t="shared" si="19"/>
        <v>28.5</v>
      </c>
      <c r="H24" s="59">
        <v>30</v>
      </c>
      <c r="I24" s="24">
        <f t="shared" si="20"/>
        <v>100</v>
      </c>
      <c r="J24" s="24">
        <f t="shared" si="21"/>
        <v>105.26315789473685</v>
      </c>
      <c r="K24" s="65" t="str">
        <f t="shared" si="22"/>
        <v>ВЫПОЛНЕНО</v>
      </c>
      <c r="L24" s="16"/>
      <c r="M24" s="16"/>
      <c r="N24" s="87"/>
      <c r="O24" s="49" t="s">
        <v>22</v>
      </c>
      <c r="P24" s="59">
        <v>30</v>
      </c>
      <c r="Q24" s="58">
        <f t="shared" si="32"/>
        <v>28.5</v>
      </c>
      <c r="R24" s="59">
        <v>30</v>
      </c>
      <c r="S24" s="2">
        <f t="shared" si="33"/>
        <v>100</v>
      </c>
      <c r="T24" s="2">
        <f t="shared" si="34"/>
        <v>105.26315789473685</v>
      </c>
      <c r="U24" s="9" t="str">
        <f t="shared" si="35"/>
        <v>ВЫПОЛНЕНО</v>
      </c>
      <c r="V24" s="69"/>
      <c r="W24" s="69"/>
      <c r="X24" s="18">
        <v>1564.5</v>
      </c>
      <c r="Y24" s="66">
        <f t="shared" si="36"/>
        <v>1486.2749999999999</v>
      </c>
      <c r="Z24" s="18">
        <v>1564.5</v>
      </c>
      <c r="AA24" s="2">
        <f t="shared" si="37"/>
        <v>100</v>
      </c>
      <c r="AB24" s="2">
        <f t="shared" si="38"/>
        <v>105.26315789473685</v>
      </c>
      <c r="AC24" s="9" t="str">
        <f t="shared" si="39"/>
        <v>ВЫПОЛНЕНО</v>
      </c>
      <c r="AD24" s="69"/>
      <c r="AE24" s="69"/>
      <c r="AF24" s="83">
        <v>105.9</v>
      </c>
    </row>
    <row r="25" spans="1:32" x14ac:dyDescent="0.3">
      <c r="B25" t="s">
        <v>50</v>
      </c>
    </row>
    <row r="26" spans="1:32" x14ac:dyDescent="0.3">
      <c r="B26" t="s">
        <v>51</v>
      </c>
    </row>
    <row r="27" spans="1:32" x14ac:dyDescent="0.3">
      <c r="B27" t="s">
        <v>52</v>
      </c>
    </row>
  </sheetData>
  <mergeCells count="47">
    <mergeCell ref="AA2:AB2"/>
    <mergeCell ref="D5:M5"/>
    <mergeCell ref="I6:J7"/>
    <mergeCell ref="L6:M7"/>
    <mergeCell ref="E6:E8"/>
    <mergeCell ref="D6:D8"/>
    <mergeCell ref="V7:W7"/>
    <mergeCell ref="P7:P8"/>
    <mergeCell ref="Q7:Q8"/>
    <mergeCell ref="P6:W6"/>
    <mergeCell ref="H6:H8"/>
    <mergeCell ref="G6:G8"/>
    <mergeCell ref="N6:N8"/>
    <mergeCell ref="O6:O8"/>
    <mergeCell ref="D4:AE4"/>
    <mergeCell ref="P5:AE5"/>
    <mergeCell ref="A1:AB1"/>
    <mergeCell ref="A3:C5"/>
    <mergeCell ref="B6:B8"/>
    <mergeCell ref="A6:A8"/>
    <mergeCell ref="D3:AF3"/>
    <mergeCell ref="AF4:AF8"/>
    <mergeCell ref="AC7:AC8"/>
    <mergeCell ref="U7:U8"/>
    <mergeCell ref="K6:K8"/>
    <mergeCell ref="X7:X8"/>
    <mergeCell ref="Y7:Y8"/>
    <mergeCell ref="Z7:Z8"/>
    <mergeCell ref="AA7:AB7"/>
    <mergeCell ref="S7:T7"/>
    <mergeCell ref="F6:F8"/>
    <mergeCell ref="AD7:AE7"/>
    <mergeCell ref="R7:R8"/>
    <mergeCell ref="C6:C8"/>
    <mergeCell ref="X6:AE6"/>
    <mergeCell ref="B9:B10"/>
    <mergeCell ref="A9:A10"/>
    <mergeCell ref="D22:D24"/>
    <mergeCell ref="N22:N24"/>
    <mergeCell ref="A15:A19"/>
    <mergeCell ref="B15:B19"/>
    <mergeCell ref="B11:B12"/>
    <mergeCell ref="A11:A12"/>
    <mergeCell ref="A13:A14"/>
    <mergeCell ref="B13:B14"/>
    <mergeCell ref="A20:A24"/>
    <mergeCell ref="B20:B24"/>
  </mergeCells>
  <pageMargins left="0.23622047244094491" right="0.19685039370078741" top="0.11811023622047245" bottom="0.15748031496062992" header="1.6141732283464567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A20" sqref="A20"/>
    </sheetView>
  </sheetViews>
  <sheetFormatPr defaultRowHeight="14.4" x14ac:dyDescent="0.3"/>
  <cols>
    <col min="1" max="1" width="49.88671875" bestFit="1" customWidth="1"/>
    <col min="2" max="2" width="15.88671875" customWidth="1"/>
    <col min="5" max="5" width="32.44140625" customWidth="1"/>
  </cols>
  <sheetData>
    <row r="1" spans="1:8" ht="33" customHeight="1" x14ac:dyDescent="0.3">
      <c r="A1" s="137" t="s">
        <v>3</v>
      </c>
      <c r="B1" s="137" t="s">
        <v>5</v>
      </c>
      <c r="C1" s="137" t="s">
        <v>6</v>
      </c>
      <c r="D1" s="138" t="s">
        <v>13</v>
      </c>
      <c r="E1" s="139" t="s">
        <v>14</v>
      </c>
      <c r="F1" s="138" t="s">
        <v>12</v>
      </c>
      <c r="G1" s="124" t="s">
        <v>15</v>
      </c>
      <c r="H1" s="125"/>
    </row>
    <row r="2" spans="1:8" x14ac:dyDescent="0.3">
      <c r="A2" s="137"/>
      <c r="B2" s="137"/>
      <c r="C2" s="137"/>
      <c r="D2" s="138"/>
      <c r="E2" s="140"/>
      <c r="F2" s="138"/>
      <c r="G2" s="126"/>
      <c r="H2" s="127"/>
    </row>
    <row r="3" spans="1:8" ht="110.4" x14ac:dyDescent="0.3">
      <c r="A3" s="96" t="s">
        <v>10</v>
      </c>
      <c r="B3" s="96" t="s">
        <v>7</v>
      </c>
      <c r="C3" s="96" t="s">
        <v>8</v>
      </c>
      <c r="D3" s="4">
        <f>SUM(D4:D6)</f>
        <v>158</v>
      </c>
      <c r="E3" s="5">
        <f t="shared" ref="E3:E5" si="0">D3*95%</f>
        <v>150.1</v>
      </c>
      <c r="F3" s="4">
        <f t="shared" ref="F3" si="1">SUM(F4:F6)</f>
        <v>155</v>
      </c>
      <c r="G3" s="4" t="s">
        <v>16</v>
      </c>
      <c r="H3" s="6" t="s">
        <v>17</v>
      </c>
    </row>
    <row r="4" spans="1:8" ht="15.6" x14ac:dyDescent="0.3">
      <c r="A4" s="97"/>
      <c r="B4" s="97"/>
      <c r="C4" s="97"/>
      <c r="D4" s="3">
        <v>59</v>
      </c>
      <c r="E4" s="5">
        <f t="shared" si="0"/>
        <v>56.05</v>
      </c>
      <c r="F4" s="3">
        <v>59</v>
      </c>
      <c r="G4" s="7">
        <f t="shared" ref="G4:G5" si="2">F4/D4%</f>
        <v>100</v>
      </c>
      <c r="H4" s="8">
        <f t="shared" ref="H4:H5" si="3">F4/E4%</f>
        <v>105.26315789473684</v>
      </c>
    </row>
    <row r="5" spans="1:8" ht="15.6" x14ac:dyDescent="0.3">
      <c r="A5" s="97"/>
      <c r="B5" s="97"/>
      <c r="C5" s="97"/>
      <c r="D5" s="3">
        <v>85</v>
      </c>
      <c r="E5" s="5">
        <f t="shared" si="0"/>
        <v>80.75</v>
      </c>
      <c r="F5" s="3">
        <v>87</v>
      </c>
      <c r="G5" s="7">
        <f t="shared" si="2"/>
        <v>102.35294117647059</v>
      </c>
      <c r="H5" s="8">
        <f t="shared" si="3"/>
        <v>107.73993808049536</v>
      </c>
    </row>
    <row r="6" spans="1:8" ht="15.6" x14ac:dyDescent="0.3">
      <c r="A6" s="98"/>
      <c r="B6" s="98"/>
      <c r="C6" s="98"/>
      <c r="D6" s="3">
        <v>14</v>
      </c>
      <c r="E6" s="5">
        <f>D6*95%</f>
        <v>13.299999999999999</v>
      </c>
      <c r="F6" s="3">
        <v>9</v>
      </c>
      <c r="G6" s="7">
        <f>F6/D6%</f>
        <v>64.285714285714278</v>
      </c>
      <c r="H6" s="8">
        <f>F6/E6%</f>
        <v>67.669172932330838</v>
      </c>
    </row>
  </sheetData>
  <mergeCells count="10">
    <mergeCell ref="G1:H2"/>
    <mergeCell ref="A3:A6"/>
    <mergeCell ref="B3:B6"/>
    <mergeCell ref="C3:C6"/>
    <mergeCell ref="A1:A2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2021-02-08T07:12:17Z</dcterms:modified>
</cp:coreProperties>
</file>