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firstSheet="2" activeTab="12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  <sheet name="211" sheetId="12" r:id="rId6"/>
    <sheet name="213" sheetId="14" r:id="rId7"/>
    <sheet name="291,292" sheetId="15" r:id="rId8"/>
    <sheet name="221" sheetId="16" r:id="rId9"/>
    <sheet name="223" sheetId="19" r:id="rId10"/>
    <sheet name="225" sheetId="20" r:id="rId11"/>
    <sheet name="226" sheetId="21" r:id="rId12"/>
    <sheet name="343,346" sheetId="18" r:id="rId13"/>
  </sheets>
  <definedNames>
    <definedName name="sub_10083" localSheetId="3">'табл 3'!$I$1</definedName>
    <definedName name="sub_100831" localSheetId="3">'табл 3'!$B$12</definedName>
    <definedName name="sub_100832" localSheetId="3">'табл 3'!$B$19</definedName>
    <definedName name="sub_100833" localSheetId="3">'табл 3'!$B$22</definedName>
    <definedName name="sub_100834" localSheetId="3">'табл 3'!$A$11</definedName>
    <definedName name="_xlnm.Print_Titles" localSheetId="1">стр.2_3!$4:$4</definedName>
    <definedName name="_xlnm.Print_Area" localSheetId="0">стр.1!$A$1:$DD$46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F8" i="20" l="1"/>
  <c r="G8" i="20"/>
  <c r="E8" i="20"/>
  <c r="F19" i="18"/>
  <c r="G19" i="18"/>
  <c r="E19" i="18"/>
  <c r="F9" i="21"/>
  <c r="E9" i="21"/>
  <c r="D9" i="21"/>
  <c r="G17" i="20" l="1"/>
  <c r="F17" i="20"/>
  <c r="E17" i="20"/>
  <c r="H11" i="19"/>
  <c r="G11" i="19"/>
  <c r="F11" i="19"/>
  <c r="F11" i="16"/>
  <c r="G10" i="15"/>
  <c r="F10" i="15"/>
  <c r="E10" i="15"/>
  <c r="D16" i="12"/>
  <c r="D24" i="12"/>
  <c r="I12" i="8" l="1"/>
  <c r="H12" i="8"/>
  <c r="G12" i="8"/>
  <c r="G22" i="8"/>
  <c r="F12" i="8"/>
  <c r="F50" i="11"/>
  <c r="E50" i="11"/>
  <c r="E12" i="8" s="1"/>
  <c r="D12" i="8"/>
  <c r="T52" i="11" l="1"/>
  <c r="F52" i="11" s="1"/>
  <c r="U52" i="11"/>
  <c r="E54" i="11"/>
  <c r="F54" i="11"/>
  <c r="G43" i="11"/>
  <c r="T17" i="11"/>
  <c r="U17" i="11"/>
  <c r="T20" i="11"/>
  <c r="E20" i="11" s="1"/>
  <c r="U20" i="11"/>
  <c r="T22" i="11"/>
  <c r="E22" i="11" s="1"/>
  <c r="U22" i="11"/>
  <c r="S22" i="11"/>
  <c r="S20" i="11" s="1"/>
  <c r="S17" i="11" s="1"/>
  <c r="H20" i="11"/>
  <c r="I20" i="11"/>
  <c r="I17" i="11" s="1"/>
  <c r="F17" i="11" s="1"/>
  <c r="F22" i="11"/>
  <c r="F20" i="11"/>
  <c r="D59" i="11"/>
  <c r="D54" i="11"/>
  <c r="F53" i="11"/>
  <c r="E53" i="11"/>
  <c r="D53" i="11"/>
  <c r="S52" i="11"/>
  <c r="I52" i="11"/>
  <c r="H52" i="11"/>
  <c r="G52" i="11"/>
  <c r="E52" i="11"/>
  <c r="D50" i="11"/>
  <c r="D46" i="11"/>
  <c r="F45" i="11"/>
  <c r="E45" i="11"/>
  <c r="D45" i="11"/>
  <c r="U43" i="11"/>
  <c r="T43" i="11"/>
  <c r="S43" i="11"/>
  <c r="I43" i="11"/>
  <c r="I35" i="11" s="1"/>
  <c r="F35" i="11" s="1"/>
  <c r="H43" i="11"/>
  <c r="F43" i="11"/>
  <c r="E43" i="11"/>
  <c r="D43" i="11"/>
  <c r="F39" i="11"/>
  <c r="E39" i="11"/>
  <c r="E36" i="11" s="1"/>
  <c r="D39" i="11"/>
  <c r="D36" i="11" s="1"/>
  <c r="F37" i="11"/>
  <c r="E37" i="11"/>
  <c r="D37" i="11"/>
  <c r="I36" i="11"/>
  <c r="H36" i="11"/>
  <c r="H35" i="11" s="1"/>
  <c r="E35" i="11" s="1"/>
  <c r="G36" i="11"/>
  <c r="F36" i="11"/>
  <c r="U35" i="11"/>
  <c r="T35" i="11"/>
  <c r="S35" i="11"/>
  <c r="L35" i="11"/>
  <c r="K35" i="11"/>
  <c r="J35" i="11"/>
  <c r="G35" i="11"/>
  <c r="D35" i="11" s="1"/>
  <c r="D31" i="11"/>
  <c r="D28" i="11"/>
  <c r="U26" i="11"/>
  <c r="T26" i="11"/>
  <c r="S26" i="11"/>
  <c r="D26" i="11" s="1"/>
  <c r="D22" i="11"/>
  <c r="G20" i="11"/>
  <c r="H17" i="11"/>
  <c r="E17" i="11" s="1"/>
  <c r="D52" i="11" l="1"/>
  <c r="D20" i="11"/>
  <c r="G17" i="11"/>
  <c r="D17" i="11" s="1"/>
  <c r="G8" i="18" l="1"/>
  <c r="F8" i="18"/>
  <c r="E8" i="18"/>
  <c r="F12" i="16"/>
  <c r="D17" i="12"/>
  <c r="D23" i="12"/>
  <c r="D22" i="12"/>
  <c r="D14" i="12"/>
  <c r="D21" i="12"/>
  <c r="D20" i="12"/>
  <c r="D18" i="12"/>
  <c r="J18" i="12" s="1"/>
  <c r="D19" i="12"/>
  <c r="H13" i="16"/>
  <c r="G13" i="16"/>
  <c r="F11" i="14"/>
  <c r="E11" i="14"/>
  <c r="D11" i="14"/>
  <c r="F6" i="14"/>
  <c r="E6" i="14"/>
  <c r="D6" i="14"/>
  <c r="D15" i="12"/>
  <c r="D13" i="12"/>
  <c r="I22" i="8"/>
  <c r="H22" i="8"/>
  <c r="F22" i="8"/>
  <c r="E22" i="8"/>
  <c r="D22" i="8"/>
  <c r="F13" i="16" l="1"/>
  <c r="F19" i="14"/>
  <c r="E19" i="14"/>
  <c r="D19" i="14"/>
  <c r="J25" i="12"/>
</calcChain>
</file>

<file path=xl/sharedStrings.xml><?xml version="1.0" encoding="utf-8"?>
<sst xmlns="http://schemas.openxmlformats.org/spreadsheetml/2006/main" count="574" uniqueCount="259">
  <si>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</si>
  <si>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</si>
  <si>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</si>
  <si>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</si>
  <si>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</si>
  <si>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</si>
  <si>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</si>
  <si>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</si>
  <si>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</si>
  <si>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</si>
  <si>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</si>
  <si>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</si>
  <si>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</si>
  <si>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</si>
  <si>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</si>
  <si>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</si>
  <si>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</si>
  <si>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</si>
  <si>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</si>
  <si>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</si>
  <si>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</si>
  <si>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</si>
  <si>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</si>
  <si>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</si>
  <si>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</si>
  <si>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</si>
  <si>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</si>
  <si>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</si>
  <si>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</si>
  <si>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</si>
  <si>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</si>
  <si>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</si>
  <si>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</si>
  <si>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</si>
  <si>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</si>
  <si>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</si>
  <si>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</si>
  <si>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</si>
  <si>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</si>
  <si>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</si>
  <si>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</si>
  <si>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</si>
  <si>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</si>
  <si>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</si>
  <si>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</si>
  <si>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</si>
  <si>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</si>
  <si>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</si>
  <si>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</si>
  <si>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</si>
  <si>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</si>
  <si>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</si>
  <si>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</si>
  <si>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</si>
  <si>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</si>
  <si>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</si>
  <si>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</si>
  <si>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</si>
  <si>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</si>
  <si>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</si>
  <si>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</si>
  <si>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</si>
  <si>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</si>
  <si>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</si>
  <si>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</si>
  <si>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</si>
  <si>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</si>
  <si>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</si>
  <si>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</si>
  <si>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</si>
  <si>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</si>
  <si>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</si>
  <si>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</si>
  <si>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</si>
  <si>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</si>
  <si>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</si>
  <si>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</si>
  <si>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</si>
  <si>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</si>
  <si>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</si>
  <si>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</si>
  <si>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</si>
  <si>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</si>
  <si>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</si>
  <si>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</si>
  <si>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</si>
  <si>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</si>
  <si>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</si>
  <si>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</si>
  <si>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</si>
  <si>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</si>
  <si>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</si>
  <si>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</si>
  <si>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</si>
  <si>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</si>
  <si>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</si>
  <si>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</si>
  <si>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</si>
  <si>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</si>
  <si>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</si>
  <si>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</si>
  <si>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</si>
  <si>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</si>
  <si>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</si>
  <si>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</si>
  <si>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</si>
  <si>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</si>
  <si>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</si>
  <si>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</si>
  <si>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</si>
  <si>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</si>
  <si>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</si>
  <si>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</si>
  <si>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</si>
  <si>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</si>
  <si>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</si>
  <si>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</si>
  <si>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</si>
  <si>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</si>
  <si>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 xml:space="preserve">   Тресков А.С.</t>
  </si>
  <si>
    <t>Нижегородская область, Вачский р-он, с. Арефино ул. Пестрякова, д.53</t>
  </si>
  <si>
    <t>на 2020 г.</t>
  </si>
  <si>
    <t>очередной финансовый год</t>
  </si>
  <si>
    <t>1-ый год планового периода</t>
  </si>
  <si>
    <t>2-ой год планового периода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</si>
  <si>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</si>
  <si>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</si>
  <si>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 xml:space="preserve">          1. Расчеты (обоснования) выплат персоналу (строка 210)</t>
  </si>
  <si>
    <r>
      <t xml:space="preserve">Код видов расходов </t>
    </r>
    <r>
      <rPr>
        <u/>
        <sz val="10"/>
        <color indexed="8"/>
        <rFont val="Times New Roman"/>
        <family val="1"/>
        <charset val="204"/>
      </rPr>
      <t>110</t>
    </r>
  </si>
  <si>
    <r>
      <t xml:space="preserve">Источник финансового обеспечения </t>
    </r>
    <r>
      <rPr>
        <u/>
        <sz val="10"/>
        <color indexed="8"/>
        <rFont val="Times New Roman"/>
        <family val="1"/>
        <charset val="204"/>
      </rPr>
      <t>местный бюджет</t>
    </r>
  </si>
  <si>
    <t xml:space="preserve">            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</si>
  <si>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</si>
  <si>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</si>
  <si>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</si>
  <si>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</si>
  <si>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</si>
  <si>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</si>
  <si>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</t>
  </si>
  <si>
    <t xml:space="preserve"> очередной финансовый год (гр. 3 x гр. 4 x (1 + гр. 8 / 100) x гр. 9 x 12)</t>
  </si>
  <si>
    <t>1 год планового периода</t>
  </si>
  <si>
    <t>2 год планового периода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</si>
  <si>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</si>
  <si>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</si>
  <si>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</si>
  <si>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</si>
  <si>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</si>
  <si>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 xml:space="preserve">       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</si>
  <si>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</si>
  <si>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</si>
  <si>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</si>
  <si>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 xml:space="preserve">очередной финансовый год </t>
  </si>
  <si>
    <t>1  год планового периода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</si>
  <si>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</si>
  <si>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</si>
  <si>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</si>
  <si>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</si>
  <si>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</si>
  <si>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</si>
  <si>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</si>
  <si>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</si>
  <si>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</si>
  <si>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</si>
  <si>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</si>
  <si>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</si>
  <si>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</si>
  <si>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</si>
  <si>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</si>
  <si>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</si>
  <si>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Х</t>
  </si>
  <si>
    <t xml:space="preserve"> </t>
  </si>
  <si>
    <t xml:space="preserve">            3. Расчет (обоснование) расходов на уплату налогов,сборов и иных платежей</t>
  </si>
  <si>
    <r>
      <t xml:space="preserve">Код видов расходов: </t>
    </r>
    <r>
      <rPr>
        <u/>
        <sz val="12"/>
        <color indexed="8"/>
        <rFont val="Times New Roman"/>
        <family val="1"/>
        <charset val="204"/>
      </rPr>
      <t>850</t>
    </r>
    <r>
      <rPr>
        <sz val="12"/>
        <color indexed="8"/>
        <rFont val="Times New Roman"/>
        <family val="1"/>
        <charset val="204"/>
      </rPr>
      <t>______________________________________________</t>
    </r>
  </si>
  <si>
    <r>
      <t xml:space="preserve">Источник финансового обеспечения: </t>
    </r>
    <r>
      <rPr>
        <u/>
        <sz val="12"/>
        <color indexed="8"/>
        <rFont val="Times New Roman"/>
        <family val="1"/>
        <charset val="204"/>
      </rPr>
      <t>местный бюджет</t>
    </r>
    <r>
      <rPr>
        <sz val="12"/>
        <color indexed="8"/>
        <rFont val="Times New Roman"/>
        <family val="1"/>
        <charset val="204"/>
      </rPr>
      <t>____________________________</t>
    </r>
  </si>
  <si>
    <t>Наименование расходов</t>
  </si>
  <si>
    <t>Налоговая база, руб.</t>
  </si>
  <si>
    <t>Ставка налога, %</t>
  </si>
  <si>
    <t xml:space="preserve">Сумма исчисленного налога, подлежащего уплате, руб. </t>
  </si>
  <si>
    <t>очередной финансовый год (гр. 3 x гр. 4 / 100)</t>
  </si>
  <si>
    <t>2  год планового периода</t>
  </si>
  <si>
    <t>Налог на имущество</t>
  </si>
  <si>
    <t xml:space="preserve">     6. Расчет (обоснование) расходов на закупку товаров, работ, услуг</t>
  </si>
  <si>
    <r>
      <t>Код видов расходов _</t>
    </r>
    <r>
      <rPr>
        <u/>
        <sz val="10"/>
        <color indexed="8"/>
        <rFont val="Times New Roman"/>
        <family val="1"/>
        <charset val="204"/>
      </rPr>
      <t>244</t>
    </r>
    <r>
      <rPr>
        <sz val="10"/>
        <color indexed="8"/>
        <rFont val="Times New Roman"/>
        <family val="1"/>
        <charset val="204"/>
      </rPr>
      <t>______________________________________________</t>
    </r>
  </si>
  <si>
    <r>
      <t xml:space="preserve">Источник финансового обеспечения </t>
    </r>
    <r>
      <rPr>
        <u/>
        <sz val="10"/>
        <color indexed="8"/>
        <rFont val="Times New Roman"/>
        <family val="1"/>
        <charset val="204"/>
      </rPr>
      <t>Местный бюджет</t>
    </r>
    <r>
      <rPr>
        <sz val="10"/>
        <color indexed="8"/>
        <rFont val="Times New Roman"/>
        <family val="1"/>
        <charset val="204"/>
      </rPr>
      <t>____________</t>
    </r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</si>
  <si>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</si>
  <si>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</si>
  <si>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</si>
  <si>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</si>
  <si>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</t>
  </si>
  <si>
    <t>очередной финансовый год (гр. 3 x гр. 4 x гр. 5)</t>
  </si>
  <si>
    <t>Абонентская плата за номер</t>
  </si>
  <si>
    <t>Пользование сетью Интернет</t>
  </si>
  <si>
    <t>Стоимость услуги, руб.</t>
  </si>
  <si>
    <t xml:space="preserve">финансовый год </t>
  </si>
  <si>
    <t xml:space="preserve">        6.7. Расчет (обоснование) расходов на приобретение основных средств, материальных запасов средств, материальных запасов</t>
  </si>
  <si>
    <t>Количество</t>
  </si>
  <si>
    <t>Средняя стоимость, руб.</t>
  </si>
  <si>
    <t xml:space="preserve">Сумма, руб. </t>
  </si>
  <si>
    <t>Заведующий хозяйством</t>
  </si>
  <si>
    <t>Специалист по кадрам</t>
  </si>
  <si>
    <t>Техник по эксплуатации и ремонту спортивной техники</t>
  </si>
  <si>
    <t>Инструктор-методист физкультурно-спортивных организаций</t>
  </si>
  <si>
    <t>Водитель</t>
  </si>
  <si>
    <t>Врач по спортивной медицине</t>
  </si>
  <si>
    <t>Рабочий по комплексному обслуживанию и ремонту зданий</t>
  </si>
  <si>
    <t>Уборщик служебных помещений</t>
  </si>
  <si>
    <t>Сторож</t>
  </si>
  <si>
    <t>Тренер-преподаватель</t>
  </si>
  <si>
    <t>Инструктор-методист</t>
  </si>
  <si>
    <t xml:space="preserve">ГСМ 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</si>
  <si>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</si>
  <si>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</si>
  <si>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</si>
  <si>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</si>
  <si>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очередной финансовый год (гр. 4 x гр. 5 x гр. 6)</t>
  </si>
  <si>
    <t>Электроэнергия</t>
  </si>
  <si>
    <t>Теплоэнергия</t>
  </si>
  <si>
    <t>Водоснабжение</t>
  </si>
  <si>
    <t>Обслуживание АПС</t>
  </si>
  <si>
    <t xml:space="preserve">     6.5. Расчет (обоснование) расходов на оплату прочих работ, услуг по содержанию имущества</t>
  </si>
  <si>
    <t>Объект</t>
  </si>
  <si>
    <t>Количество работ (услуг)</t>
  </si>
  <si>
    <t xml:space="preserve"> (Бюджет)</t>
  </si>
  <si>
    <t>(бюджет)</t>
  </si>
  <si>
    <t>09</t>
  </si>
  <si>
    <t>января</t>
  </si>
  <si>
    <t>19</t>
  </si>
  <si>
    <t>на 2019 год и плановый период 2020-2021 гг.</t>
  </si>
  <si>
    <t>01</t>
  </si>
  <si>
    <t>01.01.2019</t>
  </si>
  <si>
    <t>Реализация дополнительных общеразвивающих программ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</si>
  <si>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2019 года</t>
    </r>
  </si>
  <si>
    <t>Доходы от оказания платных услуг (работ)</t>
  </si>
  <si>
    <t>Услуга (Прокат лыж)</t>
  </si>
  <si>
    <t>Услуга (Копирование, сканирование,брошюрирование)</t>
  </si>
  <si>
    <t>Иные доходы</t>
  </si>
  <si>
    <r>
      <t xml:space="preserve">III. Показатели по поступлениям и выплатам учреждения (подразделения) на
на 01 </t>
    </r>
    <r>
      <rPr>
        <b/>
        <u/>
        <sz val="12"/>
        <color rgb="FF26282F"/>
        <rFont val="Times New Roman"/>
        <family val="1"/>
        <charset val="204"/>
      </rPr>
      <t>января</t>
    </r>
    <r>
      <rPr>
        <b/>
        <u/>
        <sz val="12"/>
        <color indexed="63"/>
        <rFont val="Times New Roman"/>
        <family val="1"/>
        <charset val="204"/>
      </rPr>
      <t xml:space="preserve"> 2019 г.</t>
    </r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</si>
  <si>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</si>
  <si>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</si>
  <si>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</si>
  <si>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Услуга (Прокат коньков)</t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</si>
  <si>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>на 0</t>
    </r>
    <r>
      <rPr>
        <b/>
        <u/>
        <sz val="12"/>
        <rFont val="Arial"/>
        <family val="2"/>
        <charset val="204"/>
      </rPr>
      <t>1 января 2019 г.</t>
    </r>
  </si>
  <si>
    <t>на 2019 г.</t>
  </si>
  <si>
    <t>на 2021 г.</t>
  </si>
  <si>
    <t>на 2021 г</t>
  </si>
  <si>
    <t>Вывоз ТБО</t>
  </si>
  <si>
    <t xml:space="preserve"> (Внебюджет)</t>
  </si>
  <si>
    <t>Запрвка картриджа</t>
  </si>
  <si>
    <t xml:space="preserve">     6.6. Расчет (обоснование) расходов на оплату прочих работ, услуг</t>
  </si>
  <si>
    <t>(Внебюджет)</t>
  </si>
  <si>
    <t>Количество договоров</t>
  </si>
  <si>
    <t>Изготовление квитанций</t>
  </si>
  <si>
    <t>343 (Внебюджет)</t>
  </si>
  <si>
    <t>73 л</t>
  </si>
  <si>
    <t>346 (Бюджет)</t>
  </si>
  <si>
    <t>Бумага ксероксная</t>
  </si>
  <si>
    <t>Файлы</t>
  </si>
  <si>
    <t>Моющие средства</t>
  </si>
  <si>
    <t>Ручки, карандаши</t>
  </si>
  <si>
    <t>ТО ГАЗели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</si>
</sst>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indexed="6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A2666"/>
      <name val="Courier New"/>
      <family val="3"/>
      <charset val="204"/>
    </font>
    <font>
      <b/>
      <u/>
      <sz val="12"/>
      <color rgb="FF26282F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43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18" fillId="0" borderId="1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0" fontId="18" fillId="2" borderId="4" xfId="0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" fillId="2" borderId="0" xfId="0" applyFont="1" applyFill="1"/>
    <xf numFmtId="0" fontId="18" fillId="0" borderId="2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0" xfId="0" applyFill="1"/>
    <xf numFmtId="0" fontId="17" fillId="2" borderId="0" xfId="0" applyFont="1" applyFill="1"/>
    <xf numFmtId="0" fontId="18" fillId="2" borderId="12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2" fillId="0" borderId="0" xfId="0" applyFont="1"/>
    <xf numFmtId="0" fontId="28" fillId="0" borderId="0" xfId="0" applyFont="1" applyAlignment="1">
      <alignment horizontal="justify"/>
    </xf>
    <xf numFmtId="0" fontId="28" fillId="0" borderId="0" xfId="0" applyFont="1"/>
    <xf numFmtId="0" fontId="28" fillId="0" borderId="4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28" fillId="0" borderId="4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4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4" xfId="0" applyFont="1" applyBorder="1" applyAlignment="1">
      <alignment vertical="top" wrapText="1"/>
    </xf>
    <xf numFmtId="0" fontId="28" fillId="0" borderId="4" xfId="0" applyFont="1" applyBorder="1" applyAlignment="1">
      <alignment horizontal="center" wrapText="1"/>
    </xf>
    <xf numFmtId="4" fontId="28" fillId="0" borderId="4" xfId="0" applyNumberFormat="1" applyFont="1" applyBorder="1" applyAlignment="1">
      <alignment horizontal="center" wrapText="1"/>
    </xf>
    <xf numFmtId="0" fontId="0" fillId="0" borderId="11" xfId="0" applyBorder="1"/>
    <xf numFmtId="0" fontId="28" fillId="0" borderId="26" xfId="0" applyFont="1" applyBorder="1" applyAlignment="1">
      <alignment horizontal="left" vertical="top" wrapText="1" indent="4"/>
    </xf>
    <xf numFmtId="0" fontId="28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35" fillId="0" borderId="4" xfId="1" applyFont="1" applyBorder="1" applyAlignment="1" applyProtection="1">
      <alignment vertical="top" wrapText="1"/>
    </xf>
    <xf numFmtId="0" fontId="18" fillId="0" borderId="4" xfId="0" applyFont="1" applyBorder="1" applyAlignment="1">
      <alignment horizontal="center" wrapText="1"/>
    </xf>
    <xf numFmtId="4" fontId="18" fillId="0" borderId="4" xfId="0" applyNumberFormat="1" applyFont="1" applyBorder="1" applyAlignment="1">
      <alignment horizontal="center" wrapText="1"/>
    </xf>
    <xf numFmtId="0" fontId="36" fillId="0" borderId="12" xfId="0" applyFont="1" applyBorder="1"/>
    <xf numFmtId="0" fontId="36" fillId="0" borderId="0" xfId="0" applyFont="1"/>
    <xf numFmtId="4" fontId="28" fillId="0" borderId="7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right" vertical="top" wrapText="1"/>
    </xf>
    <xf numFmtId="4" fontId="28" fillId="0" borderId="12" xfId="0" applyNumberFormat="1" applyFont="1" applyBorder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8" fillId="0" borderId="4" xfId="0" applyFont="1" applyBorder="1" applyAlignment="1">
      <alignment horizontal="left" vertical="top" wrapText="1"/>
    </xf>
    <xf numFmtId="4" fontId="28" fillId="0" borderId="4" xfId="0" applyNumberFormat="1" applyFont="1" applyBorder="1" applyAlignment="1">
      <alignment horizontal="center" vertical="top" wrapText="1"/>
    </xf>
    <xf numFmtId="4" fontId="28" fillId="0" borderId="12" xfId="0" applyNumberFormat="1" applyFont="1" applyBorder="1" applyAlignment="1">
      <alignment horizontal="center" vertical="top" wrapText="1"/>
    </xf>
    <xf numFmtId="4" fontId="28" fillId="0" borderId="7" xfId="0" applyNumberFormat="1" applyFont="1" applyBorder="1" applyAlignment="1">
      <alignment horizontal="center" vertical="top" wrapText="1"/>
    </xf>
    <xf numFmtId="0" fontId="40" fillId="0" borderId="0" xfId="0" applyFont="1" applyAlignment="1">
      <alignment wrapText="1"/>
    </xf>
    <xf numFmtId="0" fontId="31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28" fillId="0" borderId="4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0" fillId="0" borderId="0" xfId="0" applyAlignment="1"/>
    <xf numFmtId="0" fontId="1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8" fillId="0" borderId="6" xfId="0" applyFont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justify" vertical="center"/>
    </xf>
    <xf numFmtId="0" fontId="31" fillId="0" borderId="4" xfId="0" applyFont="1" applyBorder="1" applyAlignment="1">
      <alignment horizontal="center" vertical="center" wrapText="1"/>
    </xf>
    <xf numFmtId="4" fontId="0" fillId="0" borderId="12" xfId="0" applyNumberFormat="1" applyBorder="1"/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28" fillId="2" borderId="4" xfId="0" applyNumberFormat="1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4" fontId="26" fillId="2" borderId="6" xfId="0" applyNumberFormat="1" applyFont="1" applyFill="1" applyBorder="1" applyAlignment="1">
      <alignment horizontal="center" vertical="center" wrapText="1"/>
    </xf>
    <xf numFmtId="4" fontId="26" fillId="2" borderId="12" xfId="0" applyNumberFormat="1" applyFont="1" applyFill="1" applyBorder="1" applyAlignment="1">
      <alignment horizontal="center" vertical="center" wrapText="1"/>
    </xf>
    <xf numFmtId="4" fontId="26" fillId="2" borderId="4" xfId="0" applyNumberFormat="1" applyFont="1" applyFill="1" applyBorder="1" applyAlignment="1">
      <alignment horizontal="center" vertical="center" wrapText="1"/>
    </xf>
    <xf numFmtId="4" fontId="26" fillId="2" borderId="25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justify" vertical="center" wrapText="1"/>
    </xf>
    <xf numFmtId="4" fontId="18" fillId="2" borderId="12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justify" vertical="center" wrapText="1"/>
    </xf>
    <xf numFmtId="0" fontId="18" fillId="2" borderId="4" xfId="0" applyFont="1" applyFill="1" applyBorder="1" applyAlignment="1">
      <alignment horizontal="justify"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justify" vertical="center" wrapText="1"/>
    </xf>
    <xf numFmtId="0" fontId="18" fillId="2" borderId="15" xfId="0" applyFont="1" applyFill="1" applyBorder="1" applyAlignment="1">
      <alignment horizontal="justify" vertical="center" wrapText="1"/>
    </xf>
    <xf numFmtId="0" fontId="18" fillId="2" borderId="7" xfId="0" applyFont="1" applyFill="1" applyBorder="1" applyAlignment="1">
      <alignment horizontal="justify" vertical="center" wrapText="1"/>
    </xf>
    <xf numFmtId="0" fontId="0" fillId="2" borderId="7" xfId="0" applyFill="1" applyBorder="1" applyAlignment="1">
      <alignment horizontal="justify" vertical="center" wrapText="1"/>
    </xf>
    <xf numFmtId="4" fontId="26" fillId="2" borderId="23" xfId="0" applyNumberFormat="1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4" fontId="18" fillId="2" borderId="23" xfId="0" applyNumberFormat="1" applyFon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26" fillId="2" borderId="24" xfId="0" applyNumberFormat="1" applyFont="1" applyFill="1" applyBorder="1" applyAlignment="1">
      <alignment horizontal="center" vertical="center" wrapText="1"/>
    </xf>
    <xf numFmtId="4" fontId="18" fillId="2" borderId="24" xfId="0" applyNumberFormat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4" fontId="26" fillId="2" borderId="15" xfId="0" applyNumberFormat="1" applyFont="1" applyFill="1" applyBorder="1" applyAlignment="1">
      <alignment horizontal="center" vertical="center" wrapText="1"/>
    </xf>
    <xf numFmtId="4" fontId="27" fillId="2" borderId="4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4" xfId="0" applyFill="1" applyBorder="1"/>
    <xf numFmtId="0" fontId="26" fillId="2" borderId="6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justify" vertical="center" wrapText="1"/>
    </xf>
    <xf numFmtId="0" fontId="27" fillId="2" borderId="0" xfId="0" applyFont="1" applyFill="1"/>
    <xf numFmtId="0" fontId="18" fillId="2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12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18" fillId="2" borderId="3" xfId="0" applyFont="1" applyFill="1" applyBorder="1" applyAlignment="1">
      <alignment horizontal="justify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4" fontId="0" fillId="2" borderId="12" xfId="0" applyNumberForma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justify" vertical="center" wrapText="1"/>
    </xf>
    <xf numFmtId="0" fontId="19" fillId="2" borderId="4" xfId="0" applyFont="1" applyFill="1" applyBorder="1" applyAlignment="1">
      <alignment horizontal="justify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" fontId="28" fillId="2" borderId="15" xfId="0" applyNumberFormat="1" applyFont="1" applyFill="1" applyBorder="1" applyAlignment="1">
      <alignment horizontal="center" vertical="center" wrapText="1"/>
    </xf>
    <xf numFmtId="4" fontId="28" fillId="2" borderId="6" xfId="0" applyNumberFormat="1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justify" vertical="center" wrapText="1"/>
    </xf>
    <xf numFmtId="0" fontId="19" fillId="2" borderId="15" xfId="0" applyFont="1" applyFill="1" applyBorder="1" applyAlignment="1">
      <alignment horizontal="justify" vertical="center" wrapText="1"/>
    </xf>
    <xf numFmtId="0" fontId="19" fillId="2" borderId="12" xfId="0" applyFont="1" applyFill="1" applyBorder="1" applyAlignment="1">
      <alignment horizontal="justify" vertical="center" wrapText="1"/>
    </xf>
    <xf numFmtId="0" fontId="19" fillId="2" borderId="7" xfId="0" applyFont="1" applyFill="1" applyBorder="1" applyAlignment="1">
      <alignment horizontal="justify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0" fontId="18" fillId="2" borderId="5" xfId="0" applyFont="1" applyFill="1" applyBorder="1" applyAlignment="1">
      <alignment horizontal="justify" vertical="center" wrapText="1"/>
    </xf>
    <xf numFmtId="0" fontId="0" fillId="2" borderId="6" xfId="0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18" fillId="2" borderId="6" xfId="0" applyFont="1" applyFill="1" applyBorder="1" applyAlignment="1">
      <alignment horizontal="justify" vertical="center" wrapText="1"/>
    </xf>
    <xf numFmtId="4" fontId="18" fillId="2" borderId="5" xfId="0" applyNumberFormat="1" applyFont="1" applyFill="1" applyBorder="1" applyAlignment="1">
      <alignment horizontal="center" vertical="center" wrapText="1"/>
    </xf>
    <xf numFmtId="4" fontId="18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18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horizontal="right"/>
    </xf>
    <xf numFmtId="0" fontId="23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0" fillId="2" borderId="0" xfId="0" applyFill="1" applyAlignment="1"/>
    <xf numFmtId="0" fontId="18" fillId="2" borderId="2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15" xfId="0" applyBorder="1" applyAlignment="1"/>
    <xf numFmtId="0" fontId="28" fillId="0" borderId="24" xfId="0" applyFont="1" applyBorder="1" applyAlignment="1">
      <alignment horizontal="right" vertical="center" wrapText="1"/>
    </xf>
    <xf numFmtId="0" fontId="28" fillId="0" borderId="7" xfId="0" applyFont="1" applyBorder="1" applyAlignment="1">
      <alignment horizontal="right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0" fillId="0" borderId="9" xfId="0" applyBorder="1" applyAlignment="1"/>
    <xf numFmtId="0" fontId="0" fillId="0" borderId="2" xfId="0" applyBorder="1" applyAlignment="1"/>
    <xf numFmtId="0" fontId="28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justify"/>
    </xf>
    <xf numFmtId="0" fontId="29" fillId="0" borderId="0" xfId="0" applyFont="1" applyAlignment="1"/>
    <xf numFmtId="0" fontId="31" fillId="0" borderId="0" xfId="0" applyFont="1" applyAlignment="1">
      <alignment horizontal="justify" wrapText="1"/>
    </xf>
    <xf numFmtId="0" fontId="32" fillId="0" borderId="0" xfId="0" applyFont="1" applyAlignment="1">
      <alignment wrapText="1"/>
    </xf>
    <xf numFmtId="0" fontId="28" fillId="0" borderId="0" xfId="0" applyFont="1" applyAlignment="1">
      <alignment horizontal="justify" wrapText="1"/>
    </xf>
    <xf numFmtId="0" fontId="28" fillId="0" borderId="0" xfId="0" applyFont="1" applyAlignment="1">
      <alignment wrapText="1"/>
    </xf>
    <xf numFmtId="4" fontId="28" fillId="0" borderId="5" xfId="0" applyNumberFormat="1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6" xfId="0" applyBorder="1" applyAlignment="1"/>
    <xf numFmtId="0" fontId="0" fillId="0" borderId="23" xfId="0" applyBorder="1" applyAlignment="1"/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/>
    <xf numFmtId="0" fontId="0" fillId="0" borderId="7" xfId="0" applyBorder="1" applyAlignment="1"/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1" fillId="0" borderId="0" xfId="0" applyFont="1" applyAlignment="1">
      <alignment horizontal="justify" vertical="center" wrapText="1"/>
    </xf>
    <xf numFmtId="0" fontId="39" fillId="0" borderId="0" xfId="0" applyFont="1" applyAlignment="1">
      <alignment horizontal="justify" vertical="center" wrapText="1"/>
    </xf>
    <xf numFmtId="0" fontId="4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28" fillId="0" borderId="24" xfId="0" applyFont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9" fontId="4" fillId="2" borderId="13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49" fontId="1" fillId="2" borderId="16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justify" vertical="center" wrapText="1"/>
    </xf>
    <xf numFmtId="0" fontId="29" fillId="2" borderId="0" xfId="0" applyFont="1" applyFill="1" applyAlignment="1">
      <alignment wrapText="1"/>
    </xf>
    <xf numFmtId="0" fontId="28" fillId="2" borderId="0" xfId="0" applyFont="1" applyFill="1" applyAlignment="1">
      <alignment horizontal="justify" vertical="center"/>
    </xf>
    <xf numFmtId="49" fontId="24" fillId="2" borderId="15" xfId="0" applyNumberFormat="1" applyFont="1" applyFill="1" applyBorder="1" applyAlignment="1">
      <alignment horizontal="right"/>
    </xf>
    <xf numFmtId="0" fontId="0" fillId="2" borderId="15" xfId="0" applyFill="1" applyBorder="1" applyAlignment="1"/>
    <xf numFmtId="0" fontId="28" fillId="2" borderId="5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/>
    <xf numFmtId="0" fontId="0" fillId="2" borderId="7" xfId="0" applyFill="1" applyBorder="1" applyAlignment="1"/>
    <xf numFmtId="0" fontId="28" fillId="2" borderId="6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horizontal="right" vertical="center" wrapText="1"/>
    </xf>
    <xf numFmtId="164" fontId="28" fillId="0" borderId="4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0" fontId="28" fillId="2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8"/>
  <sheetViews>
    <sheetView topLeftCell="A47" zoomScaleSheetLayoutView="100" workbookViewId="0">
      <selection activeCell="AL22" sqref="AL22:DE22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</row>
    <row r="3" spans="14:108" s="2" customFormat="1" ht="10.95" hidden="1" customHeight="1" x14ac:dyDescent="0.25"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</row>
    <row r="4" spans="14:108" s="2" customFormat="1" ht="25.2" hidden="1" customHeight="1" x14ac:dyDescent="0.25"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226" t="s">
        <v>32</v>
      </c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</row>
    <row r="11" spans="14:108" ht="25.95" customHeight="1" x14ac:dyDescent="0.25">
      <c r="BE11" s="229" t="s">
        <v>66</v>
      </c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</row>
    <row r="12" spans="14:108" s="2" customFormat="1" ht="9.6" customHeight="1" x14ac:dyDescent="0.25">
      <c r="BE12" s="230" t="s">
        <v>13</v>
      </c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</row>
    <row r="13" spans="14:108" x14ac:dyDescent="0.25"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CA13" s="227" t="s">
        <v>30</v>
      </c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</row>
    <row r="14" spans="14:108" s="2" customFormat="1" ht="9.6" customHeight="1" x14ac:dyDescent="0.25">
      <c r="BE14" s="228" t="s">
        <v>6</v>
      </c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CA14" s="228" t="s">
        <v>7</v>
      </c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</row>
    <row r="15" spans="14:108" x14ac:dyDescent="0.25">
      <c r="BM15" s="10" t="s">
        <v>2</v>
      </c>
      <c r="BN15" s="219" t="s">
        <v>223</v>
      </c>
      <c r="BO15" s="219"/>
      <c r="BP15" s="219"/>
      <c r="BQ15" s="219"/>
      <c r="BR15" s="1" t="s">
        <v>2</v>
      </c>
      <c r="BU15" s="220" t="s">
        <v>224</v>
      </c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1">
        <v>20</v>
      </c>
      <c r="CN15" s="221"/>
      <c r="CO15" s="221"/>
      <c r="CP15" s="221"/>
      <c r="CQ15" s="216" t="s">
        <v>225</v>
      </c>
      <c r="CR15" s="216"/>
      <c r="CS15" s="216"/>
      <c r="CT15" s="216"/>
      <c r="CU15" s="65" t="s">
        <v>3</v>
      </c>
      <c r="CV15" s="65"/>
      <c r="CW15" s="65"/>
      <c r="CX15" s="65"/>
    </row>
    <row r="16" spans="14:108" x14ac:dyDescent="0.25">
      <c r="CY16" s="8"/>
    </row>
    <row r="17" spans="1:109" ht="16.8" x14ac:dyDescent="0.3">
      <c r="A17" s="218" t="s">
        <v>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</row>
    <row r="18" spans="1:109" s="11" customFormat="1" ht="16.2" customHeight="1" x14ac:dyDescent="0.3">
      <c r="Y18" s="223" t="s">
        <v>226</v>
      </c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</row>
    <row r="19" spans="1:109" ht="4.2" hidden="1" customHeight="1" x14ac:dyDescent="0.25"/>
    <row r="20" spans="1:109" ht="13.2" customHeight="1" x14ac:dyDescent="0.25">
      <c r="CO20" s="217" t="s">
        <v>8</v>
      </c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</row>
    <row r="21" spans="1:109" ht="15" customHeight="1" x14ac:dyDescent="0.25">
      <c r="CM21" s="10" t="s">
        <v>14</v>
      </c>
      <c r="CO21" s="231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3"/>
    </row>
    <row r="22" spans="1:109" ht="15" customHeight="1" x14ac:dyDescent="0.25">
      <c r="AJ22" s="3"/>
      <c r="AK22" s="4" t="s">
        <v>2</v>
      </c>
      <c r="AL22" s="403" t="s">
        <v>227</v>
      </c>
      <c r="AM22" s="403"/>
      <c r="AN22" s="403"/>
      <c r="AO22" s="403"/>
      <c r="AP22" s="404" t="s">
        <v>2</v>
      </c>
      <c r="AQ22" s="404"/>
      <c r="AR22" s="404"/>
      <c r="AS22" s="403" t="s">
        <v>224</v>
      </c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5">
        <v>20</v>
      </c>
      <c r="BL22" s="405"/>
      <c r="BM22" s="405"/>
      <c r="BN22" s="405"/>
      <c r="BO22" s="406" t="s">
        <v>225</v>
      </c>
      <c r="BP22" s="406"/>
      <c r="BQ22" s="406"/>
      <c r="BR22" s="406"/>
      <c r="BS22" s="404" t="s">
        <v>3</v>
      </c>
      <c r="BT22" s="404"/>
      <c r="BU22" s="404"/>
      <c r="BV22" s="65"/>
      <c r="BW22" s="65"/>
      <c r="BX22" s="65"/>
      <c r="BY22" s="407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408" t="s">
        <v>9</v>
      </c>
      <c r="CN22" s="65"/>
      <c r="CO22" s="409" t="s">
        <v>228</v>
      </c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1"/>
      <c r="DE22" s="65"/>
    </row>
    <row r="23" spans="1:109" ht="0.75" hidden="1" customHeight="1" x14ac:dyDescent="0.25">
      <c r="BY23" s="14"/>
      <c r="BZ23" s="14"/>
      <c r="CM23" s="10"/>
      <c r="CO23" s="231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3"/>
    </row>
    <row r="24" spans="1:109" ht="15" customHeight="1" x14ac:dyDescent="0.25">
      <c r="BY24" s="14"/>
      <c r="BZ24" s="14"/>
      <c r="CM24" s="10"/>
      <c r="CO24" s="231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3"/>
    </row>
    <row r="25" spans="1:109" ht="13.95" customHeight="1" x14ac:dyDescent="0.25">
      <c r="A25" s="5" t="s">
        <v>24</v>
      </c>
      <c r="AI25" s="234" t="s">
        <v>116</v>
      </c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Y25" s="14"/>
      <c r="CM25" s="10" t="s">
        <v>10</v>
      </c>
      <c r="CO25" s="231" t="s">
        <v>117</v>
      </c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3"/>
    </row>
    <row r="26" spans="1:109" ht="15" customHeight="1" x14ac:dyDescent="0.25">
      <c r="A26" s="5" t="s">
        <v>17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3"/>
      <c r="V26" s="16"/>
      <c r="W26" s="16"/>
      <c r="X26" s="16"/>
      <c r="Y26" s="16"/>
      <c r="Z26" s="17"/>
      <c r="AA26" s="17"/>
      <c r="AB26" s="17"/>
      <c r="AC26" s="15"/>
      <c r="AD26" s="15"/>
      <c r="AE26" s="15"/>
      <c r="AF26" s="15"/>
      <c r="AG26" s="15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Y26" s="14"/>
      <c r="BZ26" s="14"/>
      <c r="CM26" s="24"/>
      <c r="CO26" s="231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3"/>
    </row>
    <row r="27" spans="1:109" ht="16.2" customHeight="1" x14ac:dyDescent="0.25">
      <c r="A27" s="5" t="s">
        <v>22</v>
      </c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Y27" s="14"/>
      <c r="BZ27" s="14"/>
      <c r="CM27" s="24"/>
      <c r="CO27" s="231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3"/>
    </row>
    <row r="28" spans="1:109" ht="14.4" customHeight="1" x14ac:dyDescent="0.25"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Y28" s="14"/>
      <c r="BZ28" s="14"/>
      <c r="CM28" s="10"/>
      <c r="CO28" s="240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2"/>
    </row>
    <row r="29" spans="1:109" s="18" customFormat="1" ht="14.4" customHeight="1" x14ac:dyDescent="0.25">
      <c r="A29" s="18" t="s">
        <v>15</v>
      </c>
      <c r="AI29" s="222" t="s">
        <v>118</v>
      </c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CM29" s="25"/>
      <c r="CO29" s="237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9"/>
    </row>
    <row r="30" spans="1:109" s="18" customFormat="1" ht="18.899999999999999" customHeight="1" x14ac:dyDescent="0.25">
      <c r="A30" s="19" t="s">
        <v>12</v>
      </c>
      <c r="CM30" s="26" t="s">
        <v>11</v>
      </c>
      <c r="CO30" s="237" t="s">
        <v>18</v>
      </c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9"/>
    </row>
    <row r="31" spans="1:109" x14ac:dyDescent="0.25">
      <c r="A31" s="5" t="s">
        <v>19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215" t="s">
        <v>33</v>
      </c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</row>
    <row r="32" spans="1:109" x14ac:dyDescent="0.25">
      <c r="A32" s="5" t="s">
        <v>20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</row>
    <row r="33" spans="1:108" ht="2.25" customHeight="1" x14ac:dyDescent="0.25">
      <c r="A33" s="5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3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22"/>
      <c r="CP33" s="22"/>
      <c r="CQ33" s="22"/>
      <c r="CR33" s="22"/>
      <c r="CS33" s="22"/>
      <c r="CT33" s="22"/>
      <c r="CU33" s="22"/>
      <c r="CV33" s="22"/>
    </row>
    <row r="34" spans="1:108" x14ac:dyDescent="0.25">
      <c r="A34" s="5" t="s">
        <v>21</v>
      </c>
      <c r="AS34" s="225" t="s">
        <v>120</v>
      </c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</row>
    <row r="35" spans="1:108" x14ac:dyDescent="0.25">
      <c r="A35" s="5" t="s">
        <v>25</v>
      </c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</row>
    <row r="36" spans="1:108" ht="12" customHeight="1" x14ac:dyDescent="0.25">
      <c r="A36" s="5" t="s">
        <v>23</v>
      </c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</row>
    <row r="37" spans="1:108" ht="0.75" hidden="1" customHeight="1" x14ac:dyDescent="0.25"/>
    <row r="38" spans="1:108" s="3" customFormat="1" ht="12.6" customHeight="1" x14ac:dyDescent="0.25">
      <c r="A38" s="236" t="s">
        <v>26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</row>
    <row r="39" spans="1:108" s="3" customFormat="1" ht="3" hidden="1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</row>
    <row r="40" spans="1:108" ht="15" customHeight="1" x14ac:dyDescent="0.25">
      <c r="A40" s="20" t="s">
        <v>27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</row>
    <row r="41" spans="1:108" ht="118.2" customHeight="1" x14ac:dyDescent="0.25">
      <c r="A41" s="235" t="s">
        <v>67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35"/>
      <c r="DC41" s="235"/>
      <c r="DD41" s="235"/>
    </row>
    <row r="42" spans="1:108" ht="19.2" customHeight="1" x14ac:dyDescent="0.25">
      <c r="A42" s="20" t="s">
        <v>28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15" customHeight="1" x14ac:dyDescent="0.25">
      <c r="A43" s="235" t="s">
        <v>229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</row>
    <row r="44" spans="1:108" ht="18.75" customHeight="1" x14ac:dyDescent="0.25">
      <c r="A44" s="20" t="s">
        <v>31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27" customHeight="1" x14ac:dyDescent="0.25">
      <c r="A45" s="225" t="s">
        <v>68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245"/>
      <c r="BI45" s="245"/>
      <c r="BJ45" s="245"/>
      <c r="BK45" s="245"/>
      <c r="BL45" s="245"/>
      <c r="BM45" s="245"/>
      <c r="BN45" s="245"/>
      <c r="BO45" s="245"/>
      <c r="BP45" s="245"/>
      <c r="BQ45" s="245"/>
      <c r="BR45" s="245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36"/>
      <c r="CI45" s="36"/>
      <c r="CJ45" s="250">
        <v>1514.2</v>
      </c>
      <c r="CK45" s="251"/>
      <c r="CL45" s="251"/>
      <c r="CM45" s="251"/>
      <c r="CN45" s="251"/>
      <c r="CO45" s="251"/>
      <c r="CP45" s="251"/>
      <c r="CQ45" s="252"/>
      <c r="CR45" s="36"/>
      <c r="CS45" s="243" t="s">
        <v>72</v>
      </c>
      <c r="CT45" s="244"/>
      <c r="CU45" s="244"/>
      <c r="CV45" s="244"/>
      <c r="CW45" s="244"/>
      <c r="CX45" s="244"/>
      <c r="CY45" s="36"/>
      <c r="CZ45" s="36"/>
      <c r="DA45" s="36"/>
      <c r="DB45" s="36"/>
      <c r="DC45" s="36"/>
      <c r="DD45" s="36"/>
    </row>
    <row r="46" spans="1:108" ht="30" customHeight="1" x14ac:dyDescent="0.25">
      <c r="A46" s="246" t="s">
        <v>69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J46" s="253">
        <v>1514.2</v>
      </c>
      <c r="CK46" s="254"/>
      <c r="CL46" s="254"/>
      <c r="CM46" s="254"/>
      <c r="CN46" s="254"/>
      <c r="CO46" s="254"/>
      <c r="CP46" s="254"/>
      <c r="CQ46" s="255"/>
    </row>
    <row r="47" spans="1:108" x14ac:dyDescent="0.25">
      <c r="A47" s="248" t="s">
        <v>70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J47" s="253">
        <v>1217.3</v>
      </c>
      <c r="CK47" s="254"/>
      <c r="CL47" s="254"/>
      <c r="CM47" s="254"/>
      <c r="CN47" s="254"/>
      <c r="CO47" s="254"/>
      <c r="CP47" s="254"/>
      <c r="CQ47" s="255"/>
    </row>
    <row r="48" spans="1:108" x14ac:dyDescent="0.25">
      <c r="A48" s="248" t="s">
        <v>71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J48" s="253">
        <v>1129.5</v>
      </c>
      <c r="CK48" s="254"/>
      <c r="CL48" s="254"/>
      <c r="CM48" s="254"/>
      <c r="CN48" s="254"/>
      <c r="CO48" s="254"/>
      <c r="CP48" s="254"/>
      <c r="CQ48" s="255"/>
    </row>
  </sheetData>
  <mergeCells count="45">
    <mergeCell ref="CS45:CX45"/>
    <mergeCell ref="A45:CG45"/>
    <mergeCell ref="A46:CG46"/>
    <mergeCell ref="A47:CG47"/>
    <mergeCell ref="A48:CG48"/>
    <mergeCell ref="CJ45:CQ45"/>
    <mergeCell ref="CJ46:CQ46"/>
    <mergeCell ref="CJ47:CQ47"/>
    <mergeCell ref="CJ48:CQ48"/>
    <mergeCell ref="A43:DD43"/>
    <mergeCell ref="A38:DD38"/>
    <mergeCell ref="CO22:DD22"/>
    <mergeCell ref="CO29:DD29"/>
    <mergeCell ref="CO26:DD26"/>
    <mergeCell ref="CO27:DD27"/>
    <mergeCell ref="CO30:DD30"/>
    <mergeCell ref="AL22:AO22"/>
    <mergeCell ref="AS22:BJ22"/>
    <mergeCell ref="A41:DD41"/>
    <mergeCell ref="CO23:DD23"/>
    <mergeCell ref="CO24:DD24"/>
    <mergeCell ref="CO25:DD25"/>
    <mergeCell ref="CO28:DD28"/>
    <mergeCell ref="BK22:BN22"/>
    <mergeCell ref="BO22:BR22"/>
    <mergeCell ref="AS34:DD36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BM2:DD4"/>
    <mergeCell ref="AS31:DD32"/>
    <mergeCell ref="CQ15:CT15"/>
    <mergeCell ref="CO20:DD20"/>
    <mergeCell ref="A17:DD17"/>
    <mergeCell ref="BN15:BQ15"/>
    <mergeCell ref="BU15:CL15"/>
    <mergeCell ref="CM15:CP15"/>
    <mergeCell ref="AI29:BW29"/>
    <mergeCell ref="Y18:CD18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3" sqref="H3"/>
    </sheetView>
  </sheetViews>
  <sheetFormatPr defaultRowHeight="13.2" x14ac:dyDescent="0.25"/>
  <cols>
    <col min="1" max="1" width="2.5546875" customWidth="1"/>
    <col min="2" max="2" width="20.33203125" customWidth="1"/>
    <col min="3" max="3" width="14.44140625" customWidth="1"/>
    <col min="4" max="4" width="17.109375" customWidth="1"/>
    <col min="5" max="5" width="14.5546875" customWidth="1"/>
    <col min="6" max="6" width="19.5546875" customWidth="1"/>
    <col min="7" max="7" width="16.6640625" customWidth="1"/>
    <col min="8" max="8" width="18.44140625" customWidth="1"/>
  </cols>
  <sheetData>
    <row r="1" spans="1:8" ht="28.5" customHeight="1" x14ac:dyDescent="0.25">
      <c r="A1" s="398" t="s">
        <v>209</v>
      </c>
      <c r="B1" s="249"/>
      <c r="C1" s="249"/>
      <c r="D1" s="249"/>
      <c r="E1" s="249"/>
      <c r="F1" s="249"/>
    </row>
    <row r="2" spans="1:8" ht="13.8" x14ac:dyDescent="0.25">
      <c r="A2" s="137"/>
      <c r="B2" s="129"/>
      <c r="C2" s="129"/>
      <c r="D2" s="129"/>
      <c r="E2" s="129"/>
      <c r="F2" s="129"/>
    </row>
    <row r="3" spans="1:8" ht="14.4" thickBot="1" x14ac:dyDescent="0.3">
      <c r="A3" s="137"/>
      <c r="B3" s="129"/>
      <c r="C3" s="129"/>
      <c r="D3" s="129"/>
      <c r="E3" s="129"/>
      <c r="F3" s="129"/>
      <c r="H3" s="131" t="s">
        <v>222</v>
      </c>
    </row>
    <row r="4" spans="1:8" ht="20.25" customHeight="1" thickBot="1" x14ac:dyDescent="0.3">
      <c r="A4" s="377" t="s">
        <v>131</v>
      </c>
      <c r="B4" s="377" t="s">
        <v>0</v>
      </c>
      <c r="C4" s="377" t="s">
        <v>210</v>
      </c>
      <c r="D4" s="377" t="s">
        <v>211</v>
      </c>
      <c r="E4" s="377" t="s">
        <v>212</v>
      </c>
      <c r="F4" s="399" t="s">
        <v>196</v>
      </c>
      <c r="G4" s="389"/>
      <c r="H4" s="390"/>
    </row>
    <row r="5" spans="1:8" ht="40.5" customHeight="1" thickBot="1" x14ac:dyDescent="0.3">
      <c r="A5" s="396"/>
      <c r="B5" s="396"/>
      <c r="C5" s="396"/>
      <c r="D5" s="396"/>
      <c r="E5" s="396"/>
      <c r="F5" s="138" t="s">
        <v>213</v>
      </c>
      <c r="G5" s="135" t="s">
        <v>151</v>
      </c>
      <c r="H5" s="135" t="s">
        <v>140</v>
      </c>
    </row>
    <row r="6" spans="1:8" ht="16.2" thickBot="1" x14ac:dyDescent="0.35">
      <c r="A6" s="132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121">
        <v>7</v>
      </c>
      <c r="H6" s="121">
        <v>8</v>
      </c>
    </row>
    <row r="7" spans="1:8" ht="16.2" thickBot="1" x14ac:dyDescent="0.3">
      <c r="A7" s="132">
        <v>1</v>
      </c>
      <c r="B7" s="89" t="s">
        <v>214</v>
      </c>
      <c r="C7" s="89">
        <v>20000</v>
      </c>
      <c r="D7" s="89">
        <v>9.3000000000000007</v>
      </c>
      <c r="E7" s="89"/>
      <c r="F7" s="90">
        <v>186000</v>
      </c>
      <c r="G7" s="90">
        <v>186000</v>
      </c>
      <c r="H7" s="90">
        <v>186000</v>
      </c>
    </row>
    <row r="8" spans="1:8" ht="16.2" thickBot="1" x14ac:dyDescent="0.3">
      <c r="A8" s="132">
        <v>2</v>
      </c>
      <c r="B8" s="89" t="s">
        <v>215</v>
      </c>
      <c r="C8" s="89">
        <v>47.88</v>
      </c>
      <c r="D8" s="89">
        <v>2337.3200000000002</v>
      </c>
      <c r="E8" s="89"/>
      <c r="F8" s="90">
        <v>111920.41</v>
      </c>
      <c r="G8" s="90">
        <v>111920.41</v>
      </c>
      <c r="H8" s="90">
        <v>111920.41</v>
      </c>
    </row>
    <row r="9" spans="1:8" ht="16.2" thickBot="1" x14ac:dyDescent="0.3">
      <c r="A9" s="132">
        <v>3</v>
      </c>
      <c r="B9" s="89" t="s">
        <v>216</v>
      </c>
      <c r="C9" s="89">
        <v>26.9</v>
      </c>
      <c r="D9" s="89">
        <v>55.8</v>
      </c>
      <c r="E9" s="89"/>
      <c r="F9" s="90">
        <v>929.99</v>
      </c>
      <c r="G9" s="90">
        <v>929.99</v>
      </c>
      <c r="H9" s="90">
        <v>929.99</v>
      </c>
    </row>
    <row r="10" spans="1:8" ht="16.2" thickBot="1" x14ac:dyDescent="0.3">
      <c r="A10" s="148">
        <v>4</v>
      </c>
      <c r="B10" s="89" t="s">
        <v>244</v>
      </c>
      <c r="C10" s="89"/>
      <c r="D10" s="89">
        <v>95.8</v>
      </c>
      <c r="E10" s="89"/>
      <c r="F10" s="90">
        <v>1149.5999999999999</v>
      </c>
      <c r="G10" s="90">
        <v>1149.5999999999999</v>
      </c>
      <c r="H10" s="90">
        <v>1149.5999999999999</v>
      </c>
    </row>
    <row r="11" spans="1:8" ht="16.2" thickBot="1" x14ac:dyDescent="0.3">
      <c r="A11" s="132"/>
      <c r="B11" s="124" t="s">
        <v>144</v>
      </c>
      <c r="C11" s="89" t="s">
        <v>145</v>
      </c>
      <c r="D11" s="89" t="s">
        <v>145</v>
      </c>
      <c r="E11" s="89" t="s">
        <v>145</v>
      </c>
      <c r="F11" s="90">
        <f>F7+F8+F9+F10</f>
        <v>300000</v>
      </c>
      <c r="G11" s="90">
        <f>G7+G8+G9+G10</f>
        <v>300000</v>
      </c>
      <c r="H11" s="90">
        <f>H7+H8+H9+H10</f>
        <v>300000</v>
      </c>
    </row>
  </sheetData>
  <mergeCells count="7">
    <mergeCell ref="A1:F1"/>
    <mergeCell ref="F4:H4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22" sqref="F22"/>
    </sheetView>
  </sheetViews>
  <sheetFormatPr defaultRowHeight="13.2" x14ac:dyDescent="0.25"/>
  <cols>
    <col min="1" max="1" width="4.109375" customWidth="1"/>
    <col min="2" max="2" width="23.44140625" customWidth="1"/>
    <col min="3" max="3" width="14" customWidth="1"/>
    <col min="4" max="4" width="20.33203125" customWidth="1"/>
    <col min="5" max="5" width="23.6640625" customWidth="1"/>
    <col min="6" max="6" width="19.33203125" customWidth="1"/>
    <col min="7" max="7" width="21.33203125" customWidth="1"/>
  </cols>
  <sheetData>
    <row r="1" spans="1:7" ht="17.25" customHeight="1" x14ac:dyDescent="0.25">
      <c r="A1" s="368" t="s">
        <v>218</v>
      </c>
      <c r="B1" s="224"/>
      <c r="C1" s="224"/>
      <c r="D1" s="224"/>
      <c r="E1" s="224"/>
      <c r="F1" s="224"/>
      <c r="G1" s="224"/>
    </row>
    <row r="2" spans="1:7" ht="16.2" thickBot="1" x14ac:dyDescent="0.3">
      <c r="A2" s="118"/>
      <c r="G2" s="131" t="s">
        <v>221</v>
      </c>
    </row>
    <row r="3" spans="1:7" ht="22.5" customHeight="1" thickBot="1" x14ac:dyDescent="0.3">
      <c r="A3" s="400" t="s">
        <v>131</v>
      </c>
      <c r="B3" s="377" t="s">
        <v>173</v>
      </c>
      <c r="C3" s="377" t="s">
        <v>219</v>
      </c>
      <c r="D3" s="377" t="s">
        <v>220</v>
      </c>
      <c r="E3" s="399" t="s">
        <v>191</v>
      </c>
      <c r="F3" s="389"/>
      <c r="G3" s="390"/>
    </row>
    <row r="4" spans="1:7" ht="31.5" customHeight="1" thickBot="1" x14ac:dyDescent="0.3">
      <c r="A4" s="401"/>
      <c r="B4" s="396"/>
      <c r="C4" s="396"/>
      <c r="D4" s="396"/>
      <c r="E4" s="93" t="s">
        <v>192</v>
      </c>
      <c r="F4" s="130" t="s">
        <v>151</v>
      </c>
      <c r="G4" s="58" t="s">
        <v>178</v>
      </c>
    </row>
    <row r="5" spans="1:7" ht="16.2" thickBot="1" x14ac:dyDescent="0.3">
      <c r="A5" s="132">
        <v>1</v>
      </c>
      <c r="B5" s="89">
        <v>2</v>
      </c>
      <c r="C5" s="89">
        <v>3</v>
      </c>
      <c r="D5" s="89">
        <v>4</v>
      </c>
      <c r="E5" s="89">
        <v>5</v>
      </c>
      <c r="F5" s="140">
        <v>6</v>
      </c>
      <c r="G5" s="141">
        <v>7</v>
      </c>
    </row>
    <row r="6" spans="1:7" ht="16.2" thickBot="1" x14ac:dyDescent="0.3">
      <c r="A6" s="132">
        <v>1</v>
      </c>
      <c r="B6" s="128" t="s">
        <v>217</v>
      </c>
      <c r="C6" s="89">
        <v>1</v>
      </c>
      <c r="D6" s="89">
        <v>12</v>
      </c>
      <c r="E6" s="90">
        <v>7200</v>
      </c>
      <c r="F6" s="92">
        <v>3600</v>
      </c>
      <c r="G6" s="123">
        <v>3600</v>
      </c>
    </row>
    <row r="7" spans="1:7" ht="16.2" thickBot="1" x14ac:dyDescent="0.35">
      <c r="A7" s="132">
        <v>2</v>
      </c>
      <c r="B7" s="128" t="s">
        <v>258</v>
      </c>
      <c r="C7" s="89">
        <v>1</v>
      </c>
      <c r="D7" s="89">
        <v>1</v>
      </c>
      <c r="E7" s="90">
        <v>15000</v>
      </c>
      <c r="F7" s="431">
        <v>15000</v>
      </c>
      <c r="G7" s="431">
        <v>15000</v>
      </c>
    </row>
    <row r="8" spans="1:7" ht="16.2" thickBot="1" x14ac:dyDescent="0.3">
      <c r="A8" s="132"/>
      <c r="B8" s="124" t="s">
        <v>144</v>
      </c>
      <c r="C8" s="124"/>
      <c r="D8" s="89" t="s">
        <v>145</v>
      </c>
      <c r="E8" s="90">
        <f>E6+E7</f>
        <v>22200</v>
      </c>
      <c r="F8" s="90">
        <f t="shared" ref="F8:G8" si="0">F6+F7</f>
        <v>18600</v>
      </c>
      <c r="G8" s="90">
        <f t="shared" si="0"/>
        <v>18600</v>
      </c>
    </row>
    <row r="11" spans="1:7" ht="16.2" thickBot="1" x14ac:dyDescent="0.3">
      <c r="A11" s="118"/>
      <c r="G11" s="131" t="s">
        <v>245</v>
      </c>
    </row>
    <row r="12" spans="1:7" ht="13.8" thickBot="1" x14ac:dyDescent="0.3">
      <c r="A12" s="400" t="s">
        <v>131</v>
      </c>
      <c r="B12" s="377" t="s">
        <v>173</v>
      </c>
      <c r="C12" s="377" t="s">
        <v>219</v>
      </c>
      <c r="D12" s="377" t="s">
        <v>220</v>
      </c>
      <c r="E12" s="399" t="s">
        <v>191</v>
      </c>
      <c r="F12" s="389"/>
      <c r="G12" s="390"/>
    </row>
    <row r="13" spans="1:7" ht="31.8" thickBot="1" x14ac:dyDescent="0.3">
      <c r="A13" s="401"/>
      <c r="B13" s="396"/>
      <c r="C13" s="396"/>
      <c r="D13" s="396"/>
      <c r="E13" s="93" t="s">
        <v>192</v>
      </c>
      <c r="F13" s="130" t="s">
        <v>151</v>
      </c>
      <c r="G13" s="58" t="s">
        <v>178</v>
      </c>
    </row>
    <row r="14" spans="1:7" ht="16.2" thickBot="1" x14ac:dyDescent="0.3">
      <c r="A14" s="148">
        <v>1</v>
      </c>
      <c r="B14" s="89">
        <v>2</v>
      </c>
      <c r="C14" s="89">
        <v>3</v>
      </c>
      <c r="D14" s="89">
        <v>4</v>
      </c>
      <c r="E14" s="89">
        <v>5</v>
      </c>
      <c r="F14" s="140">
        <v>6</v>
      </c>
      <c r="G14" s="141">
        <v>7</v>
      </c>
    </row>
    <row r="15" spans="1:7" ht="16.2" thickBot="1" x14ac:dyDescent="0.3">
      <c r="A15" s="148">
        <v>1</v>
      </c>
      <c r="B15" s="89" t="s">
        <v>246</v>
      </c>
      <c r="C15" s="89">
        <v>1</v>
      </c>
      <c r="D15" s="89">
        <v>2</v>
      </c>
      <c r="E15" s="90">
        <v>1000</v>
      </c>
      <c r="F15" s="92">
        <v>1000</v>
      </c>
      <c r="G15" s="123">
        <v>1000</v>
      </c>
    </row>
    <row r="16" spans="1:7" ht="16.2" thickBot="1" x14ac:dyDescent="0.3">
      <c r="A16" s="148">
        <v>2</v>
      </c>
      <c r="B16" s="89"/>
      <c r="C16" s="89"/>
      <c r="D16" s="89"/>
      <c r="E16" s="90"/>
      <c r="F16" s="139"/>
      <c r="G16" s="139"/>
    </row>
    <row r="17" spans="1:7" ht="16.2" thickBot="1" x14ac:dyDescent="0.3">
      <c r="A17" s="148"/>
      <c r="B17" s="124" t="s">
        <v>144</v>
      </c>
      <c r="C17" s="124"/>
      <c r="D17" s="89" t="s">
        <v>145</v>
      </c>
      <c r="E17" s="90">
        <f>E15</f>
        <v>1000</v>
      </c>
      <c r="F17" s="90">
        <f>F15</f>
        <v>1000</v>
      </c>
      <c r="G17" s="90">
        <f>G15</f>
        <v>1000</v>
      </c>
    </row>
  </sheetData>
  <mergeCells count="11">
    <mergeCell ref="A12:A13"/>
    <mergeCell ref="B12:B13"/>
    <mergeCell ref="C12:C13"/>
    <mergeCell ref="D12:D13"/>
    <mergeCell ref="E12:G12"/>
    <mergeCell ref="A3:A4"/>
    <mergeCell ref="B3:B4"/>
    <mergeCell ref="D3:D4"/>
    <mergeCell ref="E3:G3"/>
    <mergeCell ref="A1:G1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6" sqref="E16"/>
    </sheetView>
  </sheetViews>
  <sheetFormatPr defaultRowHeight="13.2" x14ac:dyDescent="0.25"/>
  <cols>
    <col min="1" max="1" width="5.33203125" customWidth="1"/>
    <col min="2" max="2" width="28.6640625" customWidth="1"/>
    <col min="3" max="3" width="21.6640625" customWidth="1"/>
    <col min="4" max="4" width="23.88671875" customWidth="1"/>
    <col min="5" max="5" width="25.44140625" customWidth="1"/>
    <col min="6" max="6" width="22.6640625" customWidth="1"/>
  </cols>
  <sheetData>
    <row r="1" spans="1:9" ht="15.6" x14ac:dyDescent="0.3">
      <c r="A1" s="414" t="s">
        <v>247</v>
      </c>
      <c r="B1" s="415"/>
      <c r="C1" s="415"/>
      <c r="D1" s="415"/>
      <c r="E1" s="415"/>
      <c r="F1" s="415"/>
      <c r="G1" s="415"/>
      <c r="H1" s="415"/>
      <c r="I1" s="415"/>
    </row>
    <row r="2" spans="1:9" ht="16.2" thickBot="1" x14ac:dyDescent="0.35">
      <c r="A2" s="416"/>
      <c r="B2" s="72"/>
      <c r="C2" s="72"/>
      <c r="D2" s="417" t="s">
        <v>248</v>
      </c>
      <c r="E2" s="418"/>
      <c r="F2" s="418"/>
      <c r="G2" s="72"/>
      <c r="H2" s="72"/>
      <c r="I2" s="72"/>
    </row>
    <row r="3" spans="1:9" ht="13.8" thickBot="1" x14ac:dyDescent="0.3">
      <c r="A3" s="419" t="s">
        <v>131</v>
      </c>
      <c r="B3" s="419" t="s">
        <v>173</v>
      </c>
      <c r="C3" s="419" t="s">
        <v>249</v>
      </c>
      <c r="D3" s="420" t="s">
        <v>191</v>
      </c>
      <c r="E3" s="421"/>
      <c r="F3" s="422"/>
      <c r="G3" s="72"/>
      <c r="H3" s="72"/>
      <c r="I3" s="72"/>
    </row>
    <row r="4" spans="1:9" ht="31.8" thickBot="1" x14ac:dyDescent="0.3">
      <c r="A4" s="299"/>
      <c r="B4" s="299"/>
      <c r="C4" s="299"/>
      <c r="D4" s="413" t="s">
        <v>192</v>
      </c>
      <c r="E4" s="147" t="s">
        <v>151</v>
      </c>
      <c r="F4" s="74" t="s">
        <v>178</v>
      </c>
      <c r="G4" s="72"/>
      <c r="H4" s="72"/>
      <c r="I4" s="72"/>
    </row>
    <row r="5" spans="1:9" ht="16.2" thickBot="1" x14ac:dyDescent="0.3">
      <c r="A5" s="423">
        <v>1</v>
      </c>
      <c r="B5" s="413">
        <v>2</v>
      </c>
      <c r="C5" s="413">
        <v>3</v>
      </c>
      <c r="D5" s="413">
        <v>4</v>
      </c>
      <c r="E5" s="424">
        <v>5</v>
      </c>
      <c r="F5" s="424">
        <v>6</v>
      </c>
      <c r="G5" s="72"/>
      <c r="H5" s="72"/>
      <c r="I5" s="72"/>
    </row>
    <row r="6" spans="1:9" ht="16.2" thickBot="1" x14ac:dyDescent="0.3">
      <c r="A6" s="423">
        <v>1</v>
      </c>
      <c r="B6" s="425" t="s">
        <v>250</v>
      </c>
      <c r="C6" s="413">
        <v>1</v>
      </c>
      <c r="D6" s="76">
        <v>1000</v>
      </c>
      <c r="E6" s="76">
        <v>1000</v>
      </c>
      <c r="F6" s="76">
        <v>1000</v>
      </c>
      <c r="G6" s="72"/>
      <c r="H6" s="72"/>
      <c r="I6" s="72"/>
    </row>
    <row r="7" spans="1:9" ht="16.2" thickBot="1" x14ac:dyDescent="0.3">
      <c r="A7" s="423">
        <v>2</v>
      </c>
      <c r="B7" s="425"/>
      <c r="C7" s="413"/>
      <c r="D7" s="76"/>
      <c r="E7" s="76"/>
      <c r="F7" s="76"/>
      <c r="G7" s="72"/>
      <c r="H7" s="72"/>
      <c r="I7" s="72"/>
    </row>
    <row r="8" spans="1:9" ht="16.2" thickBot="1" x14ac:dyDescent="0.3">
      <c r="A8" s="423">
        <v>3</v>
      </c>
      <c r="B8" s="425"/>
      <c r="C8" s="413"/>
      <c r="D8" s="76"/>
      <c r="E8" s="76"/>
      <c r="F8" s="76"/>
      <c r="G8" s="72"/>
      <c r="H8" s="72"/>
      <c r="I8" s="72"/>
    </row>
    <row r="9" spans="1:9" ht="16.2" thickBot="1" x14ac:dyDescent="0.3">
      <c r="A9" s="423"/>
      <c r="B9" s="426" t="s">
        <v>144</v>
      </c>
      <c r="C9" s="413" t="s">
        <v>145</v>
      </c>
      <c r="D9" s="76">
        <f>D6+D7+D8</f>
        <v>1000</v>
      </c>
      <c r="E9" s="76">
        <f t="shared" ref="E9:F9" si="0">E6+E7+E8</f>
        <v>1000</v>
      </c>
      <c r="F9" s="76">
        <f t="shared" si="0"/>
        <v>1000</v>
      </c>
      <c r="G9" s="72"/>
      <c r="H9" s="72"/>
      <c r="I9" s="72"/>
    </row>
    <row r="10" spans="1:9" x14ac:dyDescent="0.25">
      <c r="A10" s="72"/>
      <c r="B10" s="72"/>
      <c r="C10" s="72"/>
      <c r="D10" s="72"/>
      <c r="E10" s="72"/>
      <c r="F10" s="72"/>
      <c r="G10" s="72"/>
      <c r="H10" s="72"/>
      <c r="I10" s="72"/>
    </row>
  </sheetData>
  <mergeCells count="6">
    <mergeCell ref="A1:I1"/>
    <mergeCell ref="D2:F2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18" sqref="H18"/>
    </sheetView>
  </sheetViews>
  <sheetFormatPr defaultRowHeight="13.2" x14ac:dyDescent="0.25"/>
  <cols>
    <col min="1" max="1" width="3.88671875" customWidth="1"/>
    <col min="2" max="2" width="20.88671875" customWidth="1"/>
    <col min="3" max="3" width="9.88671875" customWidth="1"/>
    <col min="4" max="4" width="16.6640625" customWidth="1"/>
    <col min="5" max="5" width="18.88671875" customWidth="1"/>
    <col min="6" max="6" width="22.44140625" customWidth="1"/>
    <col min="7" max="7" width="21.88671875" customWidth="1"/>
  </cols>
  <sheetData>
    <row r="1" spans="1:9" ht="15.6" x14ac:dyDescent="0.3">
      <c r="A1" s="386" t="s">
        <v>193</v>
      </c>
      <c r="B1" s="392"/>
      <c r="C1" s="392"/>
      <c r="D1" s="392"/>
      <c r="E1" s="392"/>
      <c r="F1" s="125"/>
      <c r="G1" s="125"/>
      <c r="H1" s="125"/>
      <c r="I1" s="125"/>
    </row>
    <row r="3" spans="1:9" ht="16.2" thickBot="1" x14ac:dyDescent="0.3">
      <c r="A3" s="118"/>
      <c r="E3" s="402" t="s">
        <v>251</v>
      </c>
      <c r="F3" s="355"/>
      <c r="G3" s="355"/>
    </row>
    <row r="4" spans="1:9" ht="17.399999999999999" customHeight="1" thickBot="1" x14ac:dyDescent="0.3">
      <c r="A4" s="377" t="s">
        <v>131</v>
      </c>
      <c r="B4" s="377" t="s">
        <v>173</v>
      </c>
      <c r="C4" s="377" t="s">
        <v>194</v>
      </c>
      <c r="D4" s="377" t="s">
        <v>195</v>
      </c>
      <c r="E4" s="397" t="s">
        <v>196</v>
      </c>
      <c r="F4" s="362"/>
      <c r="G4" s="363"/>
    </row>
    <row r="5" spans="1:9" ht="33.75" customHeight="1" thickBot="1" x14ac:dyDescent="0.3">
      <c r="A5" s="396"/>
      <c r="B5" s="396"/>
      <c r="C5" s="396"/>
      <c r="D5" s="396"/>
      <c r="E5" s="93" t="s">
        <v>192</v>
      </c>
      <c r="F5" s="66" t="s">
        <v>151</v>
      </c>
      <c r="G5" s="58" t="s">
        <v>178</v>
      </c>
    </row>
    <row r="6" spans="1:9" ht="16.2" thickBot="1" x14ac:dyDescent="0.3">
      <c r="A6" s="88"/>
      <c r="B6" s="89">
        <v>1</v>
      </c>
      <c r="C6" s="89">
        <v>2</v>
      </c>
      <c r="D6" s="89">
        <v>3</v>
      </c>
      <c r="E6" s="89">
        <v>4</v>
      </c>
      <c r="F6" s="126">
        <v>5</v>
      </c>
      <c r="G6" s="127">
        <v>6</v>
      </c>
    </row>
    <row r="7" spans="1:9" ht="21.75" customHeight="1" thickBot="1" x14ac:dyDescent="0.3">
      <c r="A7" s="88">
        <v>1</v>
      </c>
      <c r="B7" s="128" t="s">
        <v>208</v>
      </c>
      <c r="C7" s="89" t="s">
        <v>252</v>
      </c>
      <c r="D7" s="90">
        <v>41</v>
      </c>
      <c r="E7" s="90">
        <v>3000</v>
      </c>
      <c r="F7" s="90">
        <v>3000</v>
      </c>
      <c r="G7" s="90">
        <v>3000</v>
      </c>
    </row>
    <row r="8" spans="1:9" ht="16.2" thickBot="1" x14ac:dyDescent="0.3">
      <c r="A8" s="88"/>
      <c r="B8" s="124" t="s">
        <v>144</v>
      </c>
      <c r="C8" s="89"/>
      <c r="D8" s="89" t="s">
        <v>145</v>
      </c>
      <c r="E8" s="90">
        <f>E7</f>
        <v>3000</v>
      </c>
      <c r="F8" s="90">
        <f>F7</f>
        <v>3000</v>
      </c>
      <c r="G8" s="90">
        <f>G7</f>
        <v>3000</v>
      </c>
    </row>
    <row r="11" spans="1:9" ht="16.2" thickBot="1" x14ac:dyDescent="0.3">
      <c r="A11" s="118"/>
      <c r="E11" s="402" t="s">
        <v>253</v>
      </c>
      <c r="F11" s="355"/>
      <c r="G11" s="355"/>
    </row>
    <row r="12" spans="1:9" ht="30" customHeight="1" thickBot="1" x14ac:dyDescent="0.3">
      <c r="A12" s="377" t="s">
        <v>131</v>
      </c>
      <c r="B12" s="377" t="s">
        <v>173</v>
      </c>
      <c r="C12" s="377" t="s">
        <v>194</v>
      </c>
      <c r="D12" s="377" t="s">
        <v>195</v>
      </c>
      <c r="E12" s="397" t="s">
        <v>196</v>
      </c>
      <c r="F12" s="362"/>
      <c r="G12" s="363"/>
    </row>
    <row r="13" spans="1:9" ht="31.8" thickBot="1" x14ac:dyDescent="0.3">
      <c r="A13" s="396"/>
      <c r="B13" s="396"/>
      <c r="C13" s="396"/>
      <c r="D13" s="396"/>
      <c r="E13" s="93" t="s">
        <v>192</v>
      </c>
      <c r="F13" s="130" t="s">
        <v>151</v>
      </c>
      <c r="G13" s="58" t="s">
        <v>178</v>
      </c>
    </row>
    <row r="14" spans="1:9" ht="16.2" thickBot="1" x14ac:dyDescent="0.3">
      <c r="A14" s="148"/>
      <c r="B14" s="89">
        <v>1</v>
      </c>
      <c r="C14" s="89">
        <v>2</v>
      </c>
      <c r="D14" s="89">
        <v>3</v>
      </c>
      <c r="E14" s="89">
        <v>4</v>
      </c>
      <c r="F14" s="126">
        <v>5</v>
      </c>
      <c r="G14" s="127">
        <v>6</v>
      </c>
    </row>
    <row r="15" spans="1:9" ht="16.2" thickBot="1" x14ac:dyDescent="0.35">
      <c r="A15" s="148">
        <v>1</v>
      </c>
      <c r="B15" s="89" t="s">
        <v>254</v>
      </c>
      <c r="C15" s="89">
        <v>50</v>
      </c>
      <c r="D15" s="89">
        <v>280</v>
      </c>
      <c r="E15" s="427">
        <v>14000</v>
      </c>
      <c r="F15" s="428">
        <v>14000</v>
      </c>
      <c r="G15" s="429">
        <v>14000</v>
      </c>
    </row>
    <row r="16" spans="1:9" ht="16.2" thickBot="1" x14ac:dyDescent="0.35">
      <c r="A16" s="148">
        <v>2</v>
      </c>
      <c r="B16" s="128" t="s">
        <v>255</v>
      </c>
      <c r="C16" s="89">
        <v>200</v>
      </c>
      <c r="D16" s="89">
        <v>2</v>
      </c>
      <c r="E16" s="427">
        <v>400</v>
      </c>
      <c r="F16" s="430">
        <v>400</v>
      </c>
      <c r="G16" s="429">
        <v>400</v>
      </c>
    </row>
    <row r="17" spans="1:7" ht="16.2" thickBot="1" x14ac:dyDescent="0.35">
      <c r="A17" s="148">
        <v>3</v>
      </c>
      <c r="B17" s="128" t="s">
        <v>257</v>
      </c>
      <c r="C17" s="89">
        <v>40</v>
      </c>
      <c r="D17" s="89">
        <v>30</v>
      </c>
      <c r="E17" s="427">
        <v>1200</v>
      </c>
      <c r="F17" s="430">
        <v>1200</v>
      </c>
      <c r="G17" s="429">
        <v>1200</v>
      </c>
    </row>
    <row r="18" spans="1:7" ht="16.2" thickBot="1" x14ac:dyDescent="0.3">
      <c r="A18" s="148">
        <v>4</v>
      </c>
      <c r="B18" s="128" t="s">
        <v>256</v>
      </c>
      <c r="C18" s="89">
        <v>20</v>
      </c>
      <c r="D18" s="90">
        <v>220</v>
      </c>
      <c r="E18" s="90">
        <v>4400</v>
      </c>
      <c r="F18" s="90">
        <v>4400</v>
      </c>
      <c r="G18" s="90">
        <v>4400</v>
      </c>
    </row>
    <row r="19" spans="1:7" ht="16.2" thickBot="1" x14ac:dyDescent="0.3">
      <c r="A19" s="148"/>
      <c r="B19" s="124" t="s">
        <v>144</v>
      </c>
      <c r="C19" s="89"/>
      <c r="D19" s="89" t="s">
        <v>145</v>
      </c>
      <c r="E19" s="90">
        <f>E18+E15+E16+E17</f>
        <v>20000</v>
      </c>
      <c r="F19" s="90">
        <f t="shared" ref="F19:G19" si="0">F18+F15+F16+F17</f>
        <v>20000</v>
      </c>
      <c r="G19" s="90">
        <f t="shared" si="0"/>
        <v>20000</v>
      </c>
    </row>
  </sheetData>
  <mergeCells count="13">
    <mergeCell ref="E11:G11"/>
    <mergeCell ref="A12:A13"/>
    <mergeCell ref="B12:B13"/>
    <mergeCell ref="C12:C13"/>
    <mergeCell ref="D12:D13"/>
    <mergeCell ref="E12:G12"/>
    <mergeCell ref="A1:E1"/>
    <mergeCell ref="E3:G3"/>
    <mergeCell ref="A4:A5"/>
    <mergeCell ref="B4:B5"/>
    <mergeCell ref="C4:C5"/>
    <mergeCell ref="D4:D5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topLeftCell="A10" workbookViewId="0">
      <selection activeCell="B20" sqref="B20:BT20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285" t="s">
        <v>230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/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5"/>
      <c r="CU2" s="285"/>
      <c r="CV2" s="285"/>
      <c r="CW2" s="285"/>
      <c r="CX2" s="285"/>
      <c r="CY2" s="285"/>
      <c r="CZ2" s="285"/>
      <c r="DA2" s="285"/>
      <c r="DB2" s="285"/>
      <c r="DC2" s="285"/>
      <c r="DD2" s="285"/>
    </row>
    <row r="3" spans="1:108" ht="17.399999999999999" customHeight="1" x14ac:dyDescent="0.2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286"/>
    </row>
    <row r="4" spans="1:108" ht="23.4" customHeight="1" x14ac:dyDescent="0.25">
      <c r="A4" s="28" t="s">
        <v>40</v>
      </c>
      <c r="B4" s="283" t="s">
        <v>0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8"/>
      <c r="BU4" s="282" t="s">
        <v>41</v>
      </c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3"/>
      <c r="DC4" s="283"/>
      <c r="DD4" s="284"/>
    </row>
    <row r="5" spans="1:108" ht="10.95" customHeight="1" x14ac:dyDescent="0.25">
      <c r="A5" s="28">
        <v>1</v>
      </c>
      <c r="B5" s="282">
        <v>2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8"/>
      <c r="BU5" s="282">
        <v>3</v>
      </c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8"/>
    </row>
    <row r="6" spans="1:108" s="3" customFormat="1" ht="15" customHeight="1" x14ac:dyDescent="0.25">
      <c r="A6" s="29" t="s">
        <v>43</v>
      </c>
      <c r="B6" s="256" t="s">
        <v>42</v>
      </c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7"/>
      <c r="BU6" s="289">
        <v>2721.6</v>
      </c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0"/>
      <c r="CW6" s="290"/>
      <c r="CX6" s="290"/>
      <c r="CY6" s="290"/>
      <c r="CZ6" s="290"/>
      <c r="DA6" s="290"/>
      <c r="DB6" s="290"/>
      <c r="DC6" s="290"/>
      <c r="DD6" s="291"/>
    </row>
    <row r="7" spans="1:108" ht="30" customHeight="1" x14ac:dyDescent="0.25">
      <c r="A7" s="39" t="s">
        <v>44</v>
      </c>
      <c r="B7" s="267" t="s">
        <v>45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8"/>
      <c r="BU7" s="279">
        <v>1514.2</v>
      </c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1"/>
    </row>
    <row r="8" spans="1:108" x14ac:dyDescent="0.25">
      <c r="A8" s="40"/>
      <c r="B8" s="261" t="s">
        <v>46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/>
      <c r="BO8" s="262"/>
      <c r="BP8" s="262"/>
      <c r="BQ8" s="262"/>
      <c r="BR8" s="262"/>
      <c r="BS8" s="262"/>
      <c r="BT8" s="263"/>
      <c r="BU8" s="279">
        <v>1514.2</v>
      </c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1"/>
    </row>
    <row r="9" spans="1:108" ht="13.95" customHeight="1" x14ac:dyDescent="0.25">
      <c r="A9" s="41" t="s">
        <v>51</v>
      </c>
      <c r="B9" s="267" t="s">
        <v>47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8"/>
      <c r="BU9" s="269">
        <v>1129.5</v>
      </c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71"/>
    </row>
    <row r="10" spans="1:108" ht="17.399999999999999" customHeight="1" x14ac:dyDescent="0.25">
      <c r="A10" s="30"/>
      <c r="B10" s="261" t="s">
        <v>46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3"/>
      <c r="BU10" s="264">
        <v>0</v>
      </c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6"/>
    </row>
    <row r="11" spans="1:108" s="3" customFormat="1" ht="15" customHeight="1" x14ac:dyDescent="0.25">
      <c r="A11" s="29" t="s">
        <v>48</v>
      </c>
      <c r="B11" s="256" t="s">
        <v>49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7"/>
      <c r="BU11" s="258">
        <v>103.5</v>
      </c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60"/>
    </row>
    <row r="12" spans="1:108" ht="30.75" customHeight="1" x14ac:dyDescent="0.25">
      <c r="A12" s="41"/>
      <c r="B12" s="272" t="s">
        <v>50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3"/>
      <c r="BU12" s="264">
        <v>94.6</v>
      </c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6"/>
    </row>
    <row r="13" spans="1:108" ht="32.4" customHeight="1" x14ac:dyDescent="0.25">
      <c r="A13" s="30"/>
      <c r="B13" s="277" t="s">
        <v>52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8"/>
      <c r="BU13" s="274">
        <v>94.6</v>
      </c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6"/>
    </row>
    <row r="14" spans="1:108" ht="12" customHeight="1" x14ac:dyDescent="0.25">
      <c r="A14" s="30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8"/>
      <c r="BU14" s="274"/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/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/>
      <c r="CY14" s="275"/>
      <c r="CZ14" s="275"/>
      <c r="DA14" s="275"/>
      <c r="DB14" s="275"/>
      <c r="DC14" s="275"/>
      <c r="DD14" s="276"/>
    </row>
    <row r="15" spans="1:108" ht="32.4" customHeight="1" x14ac:dyDescent="0.25">
      <c r="A15" s="31"/>
      <c r="B15" s="261" t="s">
        <v>53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3"/>
      <c r="BU15" s="274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  <c r="DB15" s="275"/>
      <c r="DC15" s="275"/>
      <c r="DD15" s="276"/>
    </row>
    <row r="16" spans="1:108" ht="15" customHeight="1" x14ac:dyDescent="0.25">
      <c r="A16" s="30"/>
      <c r="B16" s="267" t="s">
        <v>54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8"/>
      <c r="BU16" s="269"/>
      <c r="BV16" s="270"/>
      <c r="BW16" s="270"/>
      <c r="BX16" s="270"/>
      <c r="BY16" s="270"/>
      <c r="BZ16" s="270"/>
      <c r="CA16" s="270"/>
      <c r="CB16" s="270"/>
      <c r="CC16" s="270"/>
      <c r="CD16" s="270"/>
      <c r="CE16" s="270"/>
      <c r="CF16" s="270"/>
      <c r="CG16" s="270"/>
      <c r="CH16" s="270"/>
      <c r="CI16" s="270"/>
      <c r="CJ16" s="270"/>
      <c r="CK16" s="270"/>
      <c r="CL16" s="270"/>
      <c r="CM16" s="270"/>
      <c r="CN16" s="270"/>
      <c r="CO16" s="270"/>
      <c r="CP16" s="270"/>
      <c r="CQ16" s="270"/>
      <c r="CR16" s="270"/>
      <c r="CS16" s="270"/>
      <c r="CT16" s="270"/>
      <c r="CU16" s="270"/>
      <c r="CV16" s="270"/>
      <c r="CW16" s="270"/>
      <c r="CX16" s="270"/>
      <c r="CY16" s="270"/>
      <c r="CZ16" s="270"/>
      <c r="DA16" s="270"/>
      <c r="DB16" s="270"/>
      <c r="DC16" s="270"/>
      <c r="DD16" s="271"/>
    </row>
    <row r="17" spans="1:108" ht="15" customHeight="1" x14ac:dyDescent="0.25">
      <c r="A17" s="30"/>
      <c r="B17" s="267" t="s">
        <v>55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8"/>
      <c r="BU17" s="269">
        <v>8.9</v>
      </c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1"/>
    </row>
    <row r="18" spans="1:108" ht="15" customHeight="1" x14ac:dyDescent="0.25">
      <c r="A18" s="30"/>
      <c r="B18" s="267" t="s">
        <v>56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8"/>
      <c r="BU18" s="269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1"/>
    </row>
    <row r="19" spans="1:108" ht="15" customHeight="1" x14ac:dyDescent="0.25">
      <c r="A19" s="29" t="s">
        <v>73</v>
      </c>
      <c r="B19" s="256" t="s">
        <v>57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7"/>
      <c r="BU19" s="269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1"/>
    </row>
    <row r="20" spans="1:108" ht="27.6" customHeight="1" x14ac:dyDescent="0.25">
      <c r="A20" s="30"/>
      <c r="B20" s="267" t="s">
        <v>58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8"/>
      <c r="BU20" s="269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70"/>
      <c r="CV20" s="270"/>
      <c r="CW20" s="270"/>
      <c r="CX20" s="270"/>
      <c r="CY20" s="270"/>
      <c r="CZ20" s="270"/>
      <c r="DA20" s="270"/>
      <c r="DB20" s="270"/>
      <c r="DC20" s="270"/>
      <c r="DD20" s="271"/>
    </row>
    <row r="21" spans="1:108" ht="15" customHeight="1" x14ac:dyDescent="0.25">
      <c r="A21" s="30"/>
      <c r="B21" s="267" t="s">
        <v>59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8"/>
      <c r="BU21" s="269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1"/>
    </row>
    <row r="22" spans="1:108" ht="30" customHeight="1" x14ac:dyDescent="0.25">
      <c r="A22" s="30"/>
      <c r="B22" s="267" t="s">
        <v>60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8"/>
      <c r="BU22" s="269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1"/>
    </row>
  </sheetData>
  <mergeCells count="39">
    <mergeCell ref="A2:DD3"/>
    <mergeCell ref="B4:BT4"/>
    <mergeCell ref="B5:BT5"/>
    <mergeCell ref="BU5:DD5"/>
    <mergeCell ref="BU6:DD6"/>
    <mergeCell ref="BU7:DD7"/>
    <mergeCell ref="B7:BT7"/>
    <mergeCell ref="BU4:DD4"/>
    <mergeCell ref="B6:BT6"/>
    <mergeCell ref="BU8:DD8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1:BT11"/>
    <mergeCell ref="BU11:DD11"/>
    <mergeCell ref="B8:BT8"/>
    <mergeCell ref="BU10:DD10"/>
    <mergeCell ref="B10:BT10"/>
    <mergeCell ref="B9:BT9"/>
    <mergeCell ref="BU9:DD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opLeftCell="B1" zoomScale="70" zoomScaleNormal="70" zoomScaleSheetLayoutView="80" workbookViewId="0">
      <selection activeCell="K58" sqref="K58"/>
    </sheetView>
  </sheetViews>
  <sheetFormatPr defaultRowHeight="13.2" x14ac:dyDescent="0.25"/>
  <cols>
    <col min="1" max="1" width="32.21875" style="72" customWidth="1"/>
    <col min="2" max="3" width="8.88671875" style="72"/>
    <col min="4" max="4" width="18.6640625" style="72" customWidth="1"/>
    <col min="5" max="5" width="17.109375" style="72" customWidth="1"/>
    <col min="6" max="8" width="15.33203125" style="72" customWidth="1"/>
    <col min="9" max="9" width="15.109375" style="72" customWidth="1"/>
    <col min="10" max="10" width="11.88671875" style="72" customWidth="1"/>
    <col min="11" max="12" width="8.88671875" style="72" customWidth="1"/>
    <col min="13" max="18" width="8.88671875" style="72"/>
    <col min="19" max="19" width="10.6640625" style="72" customWidth="1"/>
    <col min="20" max="20" width="10" style="72" customWidth="1"/>
    <col min="21" max="21" width="10.44140625" style="72" customWidth="1"/>
    <col min="22" max="16384" width="8.88671875" style="72"/>
  </cols>
  <sheetData>
    <row r="1" spans="1:26" x14ac:dyDescent="0.25">
      <c r="S1" s="318"/>
      <c r="T1" s="318"/>
      <c r="U1" s="318"/>
      <c r="V1" s="318"/>
      <c r="W1" s="318"/>
      <c r="X1" s="318"/>
    </row>
    <row r="2" spans="1:26" ht="12.75" customHeight="1" x14ac:dyDescent="0.25">
      <c r="A2" s="319" t="s">
        <v>235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  <c r="T2" s="321"/>
      <c r="U2" s="321"/>
      <c r="V2" s="321"/>
      <c r="W2" s="321"/>
      <c r="X2" s="321"/>
    </row>
    <row r="3" spans="1:26" ht="18" customHeight="1" x14ac:dyDescent="0.2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1"/>
      <c r="T3" s="321"/>
      <c r="U3" s="321"/>
      <c r="V3" s="321"/>
      <c r="W3" s="321"/>
      <c r="X3" s="321"/>
    </row>
    <row r="4" spans="1:26" ht="14.4" thickBot="1" x14ac:dyDescent="0.3">
      <c r="A4" s="149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6" ht="30" customHeight="1" thickBot="1" x14ac:dyDescent="0.3">
      <c r="A5" s="300" t="s">
        <v>0</v>
      </c>
      <c r="B5" s="300" t="s">
        <v>34</v>
      </c>
      <c r="C5" s="300" t="s">
        <v>39</v>
      </c>
      <c r="D5" s="309" t="s">
        <v>89</v>
      </c>
      <c r="E5" s="322"/>
      <c r="F5" s="322"/>
      <c r="G5" s="322"/>
      <c r="H5" s="322"/>
      <c r="I5" s="322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4"/>
      <c r="Y5" s="150"/>
      <c r="Z5" s="150"/>
    </row>
    <row r="6" spans="1:26" ht="16.2" thickBot="1" x14ac:dyDescent="0.3">
      <c r="A6" s="313"/>
      <c r="B6" s="313"/>
      <c r="C6" s="314"/>
      <c r="D6" s="309" t="s">
        <v>35</v>
      </c>
      <c r="E6" s="310"/>
      <c r="F6" s="311"/>
      <c r="G6" s="309" t="s">
        <v>5</v>
      </c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5"/>
      <c r="Y6" s="150"/>
      <c r="Z6" s="150"/>
    </row>
    <row r="7" spans="1:26" ht="60.6" customHeight="1" thickBot="1" x14ac:dyDescent="0.3">
      <c r="A7" s="313"/>
      <c r="B7" s="313"/>
      <c r="C7" s="314"/>
      <c r="D7" s="313" t="s">
        <v>236</v>
      </c>
      <c r="E7" s="313" t="s">
        <v>237</v>
      </c>
      <c r="F7" s="313" t="s">
        <v>238</v>
      </c>
      <c r="G7" s="309" t="s">
        <v>90</v>
      </c>
      <c r="H7" s="310"/>
      <c r="I7" s="311"/>
      <c r="J7" s="309" t="s">
        <v>91</v>
      </c>
      <c r="K7" s="310"/>
      <c r="L7" s="311"/>
      <c r="M7" s="309" t="s">
        <v>74</v>
      </c>
      <c r="N7" s="310"/>
      <c r="O7" s="311"/>
      <c r="P7" s="312" t="s">
        <v>75</v>
      </c>
      <c r="Q7" s="310"/>
      <c r="R7" s="311"/>
      <c r="S7" s="309" t="s">
        <v>92</v>
      </c>
      <c r="T7" s="310"/>
      <c r="U7" s="310"/>
      <c r="V7" s="310"/>
      <c r="W7" s="310"/>
      <c r="X7" s="311"/>
      <c r="Y7" s="150"/>
      <c r="Z7" s="150"/>
    </row>
    <row r="8" spans="1:26" ht="15" customHeight="1" thickBot="1" x14ac:dyDescent="0.3">
      <c r="A8" s="313"/>
      <c r="B8" s="313"/>
      <c r="C8" s="314"/>
      <c r="D8" s="306"/>
      <c r="E8" s="306"/>
      <c r="F8" s="306"/>
      <c r="G8" s="300" t="s">
        <v>236</v>
      </c>
      <c r="H8" s="300" t="s">
        <v>237</v>
      </c>
      <c r="I8" s="300" t="s">
        <v>238</v>
      </c>
      <c r="J8" s="300" t="s">
        <v>236</v>
      </c>
      <c r="K8" s="300" t="s">
        <v>237</v>
      </c>
      <c r="L8" s="300" t="s">
        <v>238</v>
      </c>
      <c r="M8" s="300" t="s">
        <v>236</v>
      </c>
      <c r="N8" s="300" t="s">
        <v>237</v>
      </c>
      <c r="O8" s="300" t="s">
        <v>238</v>
      </c>
      <c r="P8" s="300" t="s">
        <v>236</v>
      </c>
      <c r="Q8" s="300" t="s">
        <v>237</v>
      </c>
      <c r="R8" s="300" t="s">
        <v>238</v>
      </c>
      <c r="S8" s="309" t="s">
        <v>35</v>
      </c>
      <c r="T8" s="310"/>
      <c r="U8" s="311"/>
      <c r="V8" s="309" t="s">
        <v>93</v>
      </c>
      <c r="W8" s="310"/>
      <c r="X8" s="311"/>
      <c r="Y8" s="150"/>
      <c r="Z8" s="150"/>
    </row>
    <row r="9" spans="1:26" ht="15" customHeight="1" x14ac:dyDescent="0.25">
      <c r="A9" s="313"/>
      <c r="B9" s="313"/>
      <c r="C9" s="314"/>
      <c r="D9" s="306"/>
      <c r="E9" s="306"/>
      <c r="F9" s="306"/>
      <c r="G9" s="313"/>
      <c r="H9" s="313"/>
      <c r="I9" s="313"/>
      <c r="J9" s="314"/>
      <c r="K9" s="316"/>
      <c r="L9" s="316"/>
      <c r="M9" s="316"/>
      <c r="N9" s="316"/>
      <c r="O9" s="316"/>
      <c r="P9" s="316"/>
      <c r="Q9" s="316"/>
      <c r="R9" s="307"/>
      <c r="S9" s="305" t="s">
        <v>236</v>
      </c>
      <c r="T9" s="305" t="s">
        <v>237</v>
      </c>
      <c r="U9" s="302" t="s">
        <v>238</v>
      </c>
      <c r="V9" s="305" t="s">
        <v>236</v>
      </c>
      <c r="W9" s="305" t="s">
        <v>237</v>
      </c>
      <c r="X9" s="305" t="s">
        <v>238</v>
      </c>
      <c r="Y9" s="151"/>
      <c r="Z9" s="151"/>
    </row>
    <row r="10" spans="1:26" ht="15" customHeight="1" x14ac:dyDescent="0.25">
      <c r="A10" s="313"/>
      <c r="B10" s="313"/>
      <c r="C10" s="314"/>
      <c r="D10" s="306"/>
      <c r="E10" s="306"/>
      <c r="F10" s="306"/>
      <c r="G10" s="313"/>
      <c r="H10" s="313"/>
      <c r="I10" s="313"/>
      <c r="J10" s="314"/>
      <c r="K10" s="316"/>
      <c r="L10" s="316"/>
      <c r="M10" s="316"/>
      <c r="N10" s="316"/>
      <c r="O10" s="316"/>
      <c r="P10" s="316"/>
      <c r="Q10" s="316"/>
      <c r="R10" s="307"/>
      <c r="S10" s="306"/>
      <c r="T10" s="306"/>
      <c r="U10" s="303"/>
      <c r="V10" s="306"/>
      <c r="W10" s="306"/>
      <c r="X10" s="306"/>
      <c r="Y10" s="151"/>
      <c r="Z10" s="151"/>
    </row>
    <row r="11" spans="1:26" ht="15" customHeight="1" x14ac:dyDescent="0.25">
      <c r="A11" s="313"/>
      <c r="B11" s="313"/>
      <c r="C11" s="314"/>
      <c r="D11" s="306"/>
      <c r="E11" s="306"/>
      <c r="F11" s="306"/>
      <c r="G11" s="313"/>
      <c r="H11" s="313"/>
      <c r="I11" s="313"/>
      <c r="J11" s="314"/>
      <c r="K11" s="316"/>
      <c r="L11" s="316"/>
      <c r="M11" s="316"/>
      <c r="N11" s="316"/>
      <c r="O11" s="316"/>
      <c r="P11" s="316"/>
      <c r="Q11" s="316"/>
      <c r="R11" s="307"/>
      <c r="S11" s="306"/>
      <c r="T11" s="306"/>
      <c r="U11" s="303"/>
      <c r="V11" s="306"/>
      <c r="W11" s="306"/>
      <c r="X11" s="306"/>
      <c r="Y11" s="151"/>
      <c r="Z11" s="151"/>
    </row>
    <row r="12" spans="1:26" ht="15" customHeight="1" x14ac:dyDescent="0.25">
      <c r="A12" s="313"/>
      <c r="B12" s="313"/>
      <c r="C12" s="314"/>
      <c r="D12" s="306"/>
      <c r="E12" s="306"/>
      <c r="F12" s="306"/>
      <c r="G12" s="313"/>
      <c r="H12" s="313"/>
      <c r="I12" s="313"/>
      <c r="J12" s="314"/>
      <c r="K12" s="316"/>
      <c r="L12" s="316"/>
      <c r="M12" s="316"/>
      <c r="N12" s="316"/>
      <c r="O12" s="316"/>
      <c r="P12" s="316"/>
      <c r="Q12" s="316"/>
      <c r="R12" s="307"/>
      <c r="S12" s="306"/>
      <c r="T12" s="306"/>
      <c r="U12" s="303"/>
      <c r="V12" s="306"/>
      <c r="W12" s="306"/>
      <c r="X12" s="306"/>
      <c r="Y12" s="151"/>
      <c r="Z12" s="151"/>
    </row>
    <row r="13" spans="1:26" ht="15.6" customHeight="1" x14ac:dyDescent="0.25">
      <c r="A13" s="313"/>
      <c r="B13" s="313"/>
      <c r="C13" s="314"/>
      <c r="D13" s="306"/>
      <c r="E13" s="306"/>
      <c r="F13" s="306"/>
      <c r="G13" s="313"/>
      <c r="H13" s="313"/>
      <c r="I13" s="313"/>
      <c r="J13" s="314"/>
      <c r="K13" s="316"/>
      <c r="L13" s="316"/>
      <c r="M13" s="316"/>
      <c r="N13" s="316"/>
      <c r="O13" s="316"/>
      <c r="P13" s="316"/>
      <c r="Q13" s="316"/>
      <c r="R13" s="307"/>
      <c r="S13" s="306"/>
      <c r="T13" s="306"/>
      <c r="U13" s="303"/>
      <c r="V13" s="306"/>
      <c r="W13" s="306"/>
      <c r="X13" s="306"/>
      <c r="Y13" s="151"/>
      <c r="Z13" s="151"/>
    </row>
    <row r="14" spans="1:26" ht="35.4" customHeight="1" x14ac:dyDescent="0.25">
      <c r="A14" s="313"/>
      <c r="B14" s="313"/>
      <c r="C14" s="314"/>
      <c r="D14" s="306"/>
      <c r="E14" s="306"/>
      <c r="F14" s="306"/>
      <c r="G14" s="313"/>
      <c r="H14" s="313"/>
      <c r="I14" s="313"/>
      <c r="J14" s="314"/>
      <c r="K14" s="316"/>
      <c r="L14" s="316"/>
      <c r="M14" s="316"/>
      <c r="N14" s="316"/>
      <c r="O14" s="316"/>
      <c r="P14" s="316"/>
      <c r="Q14" s="316"/>
      <c r="R14" s="307"/>
      <c r="S14" s="306"/>
      <c r="T14" s="306"/>
      <c r="U14" s="303"/>
      <c r="V14" s="306"/>
      <c r="W14" s="306"/>
      <c r="X14" s="306"/>
      <c r="Y14" s="150"/>
      <c r="Z14" s="150"/>
    </row>
    <row r="15" spans="1:26" ht="15.6" thickBot="1" x14ac:dyDescent="0.3">
      <c r="A15" s="301"/>
      <c r="B15" s="301"/>
      <c r="C15" s="315"/>
      <c r="D15" s="299"/>
      <c r="E15" s="299"/>
      <c r="F15" s="299"/>
      <c r="G15" s="301"/>
      <c r="H15" s="301"/>
      <c r="I15" s="301"/>
      <c r="J15" s="315"/>
      <c r="K15" s="317"/>
      <c r="L15" s="317"/>
      <c r="M15" s="317"/>
      <c r="N15" s="317"/>
      <c r="O15" s="317"/>
      <c r="P15" s="317"/>
      <c r="Q15" s="317"/>
      <c r="R15" s="308"/>
      <c r="S15" s="299"/>
      <c r="T15" s="299"/>
      <c r="U15" s="304"/>
      <c r="V15" s="299"/>
      <c r="W15" s="299"/>
      <c r="X15" s="299"/>
      <c r="Y15" s="150"/>
      <c r="Z15" s="150"/>
    </row>
    <row r="16" spans="1:26" ht="24" customHeight="1" thickBot="1" x14ac:dyDescent="0.3">
      <c r="A16" s="145">
        <v>1</v>
      </c>
      <c r="B16" s="61">
        <v>2</v>
      </c>
      <c r="C16" s="61">
        <v>3</v>
      </c>
      <c r="D16" s="145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74">
        <v>11</v>
      </c>
      <c r="L16" s="63">
        <v>12</v>
      </c>
      <c r="M16" s="143">
        <v>13</v>
      </c>
      <c r="N16" s="74">
        <v>14</v>
      </c>
      <c r="O16" s="75">
        <v>15</v>
      </c>
      <c r="P16" s="63">
        <v>16</v>
      </c>
      <c r="Q16" s="74">
        <v>17</v>
      </c>
      <c r="R16" s="63">
        <v>18</v>
      </c>
      <c r="S16" s="74">
        <v>19</v>
      </c>
      <c r="T16" s="61">
        <v>20</v>
      </c>
      <c r="U16" s="61">
        <v>21</v>
      </c>
      <c r="V16" s="61">
        <v>22</v>
      </c>
      <c r="W16" s="61">
        <v>23</v>
      </c>
      <c r="X16" s="152">
        <v>24</v>
      </c>
      <c r="Y16" s="150"/>
      <c r="Z16" s="150"/>
    </row>
    <row r="17" spans="1:26" ht="30" customHeight="1" thickBot="1" x14ac:dyDescent="0.3">
      <c r="A17" s="153" t="s">
        <v>94</v>
      </c>
      <c r="B17" s="61">
        <v>100</v>
      </c>
      <c r="C17" s="61" t="s">
        <v>36</v>
      </c>
      <c r="D17" s="154">
        <f>G17+J17+S17</f>
        <v>5490200</v>
      </c>
      <c r="E17" s="154">
        <f t="shared" ref="E17:F17" si="0">H17+K17+T17</f>
        <v>5486600</v>
      </c>
      <c r="F17" s="154">
        <f t="shared" si="0"/>
        <v>5486600</v>
      </c>
      <c r="G17" s="155">
        <f>G20</f>
        <v>5485200</v>
      </c>
      <c r="H17" s="156">
        <f>H20</f>
        <v>5481600</v>
      </c>
      <c r="I17" s="156">
        <f>I20</f>
        <v>5481600</v>
      </c>
      <c r="J17" s="156">
        <v>0</v>
      </c>
      <c r="K17" s="156">
        <v>0</v>
      </c>
      <c r="L17" s="156">
        <v>0</v>
      </c>
      <c r="M17" s="155">
        <v>0</v>
      </c>
      <c r="N17" s="155">
        <v>0</v>
      </c>
      <c r="O17" s="155">
        <v>0</v>
      </c>
      <c r="P17" s="157">
        <v>0</v>
      </c>
      <c r="Q17" s="155">
        <v>0</v>
      </c>
      <c r="R17" s="155">
        <v>0</v>
      </c>
      <c r="S17" s="155">
        <f>S20+S26</f>
        <v>5000</v>
      </c>
      <c r="T17" s="155">
        <f t="shared" ref="T17:U17" si="1">T20+T26</f>
        <v>5000</v>
      </c>
      <c r="U17" s="155">
        <f t="shared" si="1"/>
        <v>5000</v>
      </c>
      <c r="V17" s="159">
        <v>0</v>
      </c>
      <c r="W17" s="158">
        <v>0</v>
      </c>
      <c r="X17" s="160">
        <v>0</v>
      </c>
      <c r="Y17" s="161"/>
      <c r="Z17" s="161"/>
    </row>
    <row r="18" spans="1:26" ht="31.8" thickBot="1" x14ac:dyDescent="0.3">
      <c r="A18" s="153" t="s">
        <v>95</v>
      </c>
      <c r="B18" s="61">
        <v>110</v>
      </c>
      <c r="C18" s="61"/>
      <c r="D18" s="146"/>
      <c r="E18" s="62"/>
      <c r="F18" s="62"/>
      <c r="G18" s="61" t="s">
        <v>36</v>
      </c>
      <c r="H18" s="61" t="s">
        <v>36</v>
      </c>
      <c r="I18" s="61" t="s">
        <v>36</v>
      </c>
      <c r="J18" s="61" t="s">
        <v>36</v>
      </c>
      <c r="K18" s="61" t="s">
        <v>36</v>
      </c>
      <c r="L18" s="61" t="s">
        <v>36</v>
      </c>
      <c r="M18" s="61" t="s">
        <v>36</v>
      </c>
      <c r="N18" s="61" t="s">
        <v>36</v>
      </c>
      <c r="O18" s="61" t="s">
        <v>36</v>
      </c>
      <c r="P18" s="61" t="s">
        <v>36</v>
      </c>
      <c r="Q18" s="61" t="s">
        <v>36</v>
      </c>
      <c r="R18" s="61" t="s">
        <v>36</v>
      </c>
      <c r="S18" s="61" t="s">
        <v>36</v>
      </c>
      <c r="T18" s="61" t="s">
        <v>36</v>
      </c>
      <c r="U18" s="61" t="s">
        <v>36</v>
      </c>
      <c r="V18" s="61" t="s">
        <v>36</v>
      </c>
      <c r="W18" s="61" t="s">
        <v>36</v>
      </c>
      <c r="X18" s="61" t="s">
        <v>36</v>
      </c>
      <c r="Y18" s="161"/>
      <c r="Z18" s="161"/>
    </row>
    <row r="19" spans="1:26" ht="18.75" customHeight="1" thickBot="1" x14ac:dyDescent="0.3">
      <c r="A19" s="163"/>
      <c r="B19" s="164"/>
      <c r="C19" s="165"/>
      <c r="D19" s="166"/>
      <c r="E19" s="74"/>
      <c r="F19" s="74"/>
      <c r="G19" s="164"/>
      <c r="H19" s="164"/>
      <c r="I19" s="164"/>
      <c r="J19" s="164"/>
      <c r="K19" s="164"/>
      <c r="L19" s="164"/>
      <c r="M19" s="167"/>
      <c r="N19" s="167"/>
      <c r="O19" s="167"/>
      <c r="P19" s="168"/>
      <c r="Q19" s="167"/>
      <c r="R19" s="167"/>
      <c r="S19" s="167"/>
      <c r="T19" s="169"/>
      <c r="U19" s="169"/>
      <c r="V19" s="169"/>
      <c r="W19" s="169"/>
      <c r="X19" s="170"/>
      <c r="Y19" s="161"/>
      <c r="Z19" s="161"/>
    </row>
    <row r="20" spans="1:26" ht="16.2" thickBot="1" x14ac:dyDescent="0.3">
      <c r="A20" s="153" t="s">
        <v>96</v>
      </c>
      <c r="B20" s="61">
        <v>120</v>
      </c>
      <c r="C20" s="61">
        <v>130</v>
      </c>
      <c r="D20" s="171">
        <f>G20+S20</f>
        <v>5490200</v>
      </c>
      <c r="E20" s="171">
        <f t="shared" ref="E20:F20" si="2">H20+T20</f>
        <v>5486600</v>
      </c>
      <c r="F20" s="171">
        <f t="shared" si="2"/>
        <v>5486600</v>
      </c>
      <c r="G20" s="172">
        <f>G22</f>
        <v>5485200</v>
      </c>
      <c r="H20" s="172">
        <f t="shared" ref="H20:I20" si="3">H22</f>
        <v>5481600</v>
      </c>
      <c r="I20" s="172">
        <f t="shared" si="3"/>
        <v>5481600</v>
      </c>
      <c r="J20" s="61" t="s">
        <v>36</v>
      </c>
      <c r="K20" s="61" t="s">
        <v>36</v>
      </c>
      <c r="L20" s="61" t="s">
        <v>36</v>
      </c>
      <c r="M20" s="61" t="s">
        <v>36</v>
      </c>
      <c r="N20" s="61" t="s">
        <v>36</v>
      </c>
      <c r="O20" s="61" t="s">
        <v>36</v>
      </c>
      <c r="P20" s="61" t="s">
        <v>36</v>
      </c>
      <c r="Q20" s="61" t="s">
        <v>36</v>
      </c>
      <c r="R20" s="61" t="s">
        <v>36</v>
      </c>
      <c r="S20" s="155">
        <f>S22</f>
        <v>5000</v>
      </c>
      <c r="T20" s="155">
        <f t="shared" ref="T20:U20" si="4">T22</f>
        <v>5000</v>
      </c>
      <c r="U20" s="155">
        <f t="shared" si="4"/>
        <v>5000</v>
      </c>
      <c r="V20" s="158">
        <v>0</v>
      </c>
      <c r="W20" s="158">
        <v>0</v>
      </c>
      <c r="X20" s="160">
        <v>0</v>
      </c>
      <c r="Y20" s="161"/>
      <c r="Z20" s="161"/>
    </row>
    <row r="21" spans="1:26" ht="21.75" customHeight="1" thickBot="1" x14ac:dyDescent="0.3">
      <c r="A21" s="153" t="s">
        <v>1</v>
      </c>
      <c r="B21" s="61"/>
      <c r="C21" s="61"/>
      <c r="D21" s="173"/>
      <c r="E21" s="162"/>
      <c r="F21" s="162"/>
      <c r="G21" s="162"/>
      <c r="H21" s="162"/>
      <c r="I21" s="159"/>
      <c r="J21" s="61"/>
      <c r="K21" s="61"/>
      <c r="L21" s="61"/>
      <c r="M21" s="61"/>
      <c r="N21" s="74"/>
      <c r="O21" s="74"/>
      <c r="P21" s="63"/>
      <c r="Q21" s="74"/>
      <c r="R21" s="74"/>
      <c r="S21" s="162"/>
      <c r="T21" s="159"/>
      <c r="U21" s="159"/>
      <c r="V21" s="159"/>
      <c r="W21" s="159"/>
      <c r="X21" s="174"/>
      <c r="Y21" s="161"/>
      <c r="Z21" s="161"/>
    </row>
    <row r="22" spans="1:26" ht="33.6" customHeight="1" thickBot="1" x14ac:dyDescent="0.3">
      <c r="A22" s="153" t="s">
        <v>231</v>
      </c>
      <c r="B22" s="61"/>
      <c r="C22" s="61">
        <v>131</v>
      </c>
      <c r="D22" s="171">
        <f>G22+S22</f>
        <v>5490200</v>
      </c>
      <c r="E22" s="171">
        <f t="shared" ref="E22:F22" si="5">H22+T22</f>
        <v>5486600</v>
      </c>
      <c r="F22" s="171">
        <f t="shared" si="5"/>
        <v>5486600</v>
      </c>
      <c r="G22" s="172">
        <v>5485200</v>
      </c>
      <c r="H22" s="156">
        <v>5481600</v>
      </c>
      <c r="I22" s="156">
        <v>5481600</v>
      </c>
      <c r="J22" s="61" t="s">
        <v>36</v>
      </c>
      <c r="K22" s="61" t="s">
        <v>36</v>
      </c>
      <c r="L22" s="61" t="s">
        <v>36</v>
      </c>
      <c r="M22" s="61" t="s">
        <v>36</v>
      </c>
      <c r="N22" s="61" t="s">
        <v>36</v>
      </c>
      <c r="O22" s="61" t="s">
        <v>36</v>
      </c>
      <c r="P22" s="61" t="s">
        <v>36</v>
      </c>
      <c r="Q22" s="61" t="s">
        <v>36</v>
      </c>
      <c r="R22" s="61" t="s">
        <v>36</v>
      </c>
      <c r="S22" s="155">
        <f>S23+S25+S24</f>
        <v>5000</v>
      </c>
      <c r="T22" s="155">
        <f t="shared" ref="T22:U22" si="6">T23+T25+T24</f>
        <v>5000</v>
      </c>
      <c r="U22" s="155">
        <f t="shared" si="6"/>
        <v>5000</v>
      </c>
      <c r="V22" s="158">
        <v>0</v>
      </c>
      <c r="W22" s="158">
        <v>0</v>
      </c>
      <c r="X22" s="160">
        <v>0</v>
      </c>
      <c r="Y22" s="161"/>
      <c r="Z22" s="161"/>
    </row>
    <row r="23" spans="1:26" ht="23.25" customHeight="1" thickBot="1" x14ac:dyDescent="0.3">
      <c r="A23" s="153" t="s">
        <v>232</v>
      </c>
      <c r="B23" s="61"/>
      <c r="C23" s="61">
        <v>131</v>
      </c>
      <c r="D23" s="63" t="s">
        <v>36</v>
      </c>
      <c r="E23" s="74" t="s">
        <v>36</v>
      </c>
      <c r="F23" s="74" t="s">
        <v>36</v>
      </c>
      <c r="G23" s="75" t="s">
        <v>36</v>
      </c>
      <c r="H23" s="75" t="s">
        <v>36</v>
      </c>
      <c r="I23" s="75" t="s">
        <v>36</v>
      </c>
      <c r="J23" s="61" t="s">
        <v>36</v>
      </c>
      <c r="K23" s="61" t="s">
        <v>36</v>
      </c>
      <c r="L23" s="61" t="s">
        <v>36</v>
      </c>
      <c r="M23" s="61" t="s">
        <v>36</v>
      </c>
      <c r="N23" s="61" t="s">
        <v>36</v>
      </c>
      <c r="O23" s="61" t="s">
        <v>36</v>
      </c>
      <c r="P23" s="61" t="s">
        <v>36</v>
      </c>
      <c r="Q23" s="61" t="s">
        <v>36</v>
      </c>
      <c r="R23" s="61" t="s">
        <v>36</v>
      </c>
      <c r="S23" s="162">
        <v>3000</v>
      </c>
      <c r="T23" s="162">
        <v>3000</v>
      </c>
      <c r="U23" s="162">
        <v>3000</v>
      </c>
      <c r="V23" s="159">
        <v>0</v>
      </c>
      <c r="W23" s="159">
        <v>0</v>
      </c>
      <c r="X23" s="174">
        <v>0</v>
      </c>
      <c r="Y23" s="161"/>
      <c r="Z23" s="161"/>
    </row>
    <row r="24" spans="1:26" ht="23.25" customHeight="1" thickBot="1" x14ac:dyDescent="0.3">
      <c r="A24" s="153" t="s">
        <v>239</v>
      </c>
      <c r="B24" s="61"/>
      <c r="C24" s="61">
        <v>131</v>
      </c>
      <c r="D24" s="63" t="s">
        <v>36</v>
      </c>
      <c r="E24" s="74" t="s">
        <v>36</v>
      </c>
      <c r="F24" s="74" t="s">
        <v>36</v>
      </c>
      <c r="G24" s="75" t="s">
        <v>36</v>
      </c>
      <c r="H24" s="75" t="s">
        <v>36</v>
      </c>
      <c r="I24" s="75" t="s">
        <v>36</v>
      </c>
      <c r="J24" s="61" t="s">
        <v>36</v>
      </c>
      <c r="K24" s="61" t="s">
        <v>36</v>
      </c>
      <c r="L24" s="61" t="s">
        <v>36</v>
      </c>
      <c r="M24" s="61" t="s">
        <v>36</v>
      </c>
      <c r="N24" s="61" t="s">
        <v>36</v>
      </c>
      <c r="O24" s="61" t="s">
        <v>36</v>
      </c>
      <c r="P24" s="61" t="s">
        <v>36</v>
      </c>
      <c r="Q24" s="61" t="s">
        <v>36</v>
      </c>
      <c r="R24" s="61" t="s">
        <v>36</v>
      </c>
      <c r="S24" s="162">
        <v>1000</v>
      </c>
      <c r="T24" s="162">
        <v>1000</v>
      </c>
      <c r="U24" s="162">
        <v>1000</v>
      </c>
      <c r="V24" s="159"/>
      <c r="W24" s="159"/>
      <c r="X24" s="174"/>
      <c r="Y24" s="161"/>
      <c r="Z24" s="161"/>
    </row>
    <row r="25" spans="1:26" ht="36" customHeight="1" thickBot="1" x14ac:dyDescent="0.3">
      <c r="A25" s="153" t="s">
        <v>233</v>
      </c>
      <c r="B25" s="61"/>
      <c r="C25" s="61">
        <v>131</v>
      </c>
      <c r="D25" s="61" t="s">
        <v>36</v>
      </c>
      <c r="E25" s="74" t="s">
        <v>36</v>
      </c>
      <c r="F25" s="145" t="s">
        <v>36</v>
      </c>
      <c r="G25" s="61" t="s">
        <v>36</v>
      </c>
      <c r="H25" s="75" t="s">
        <v>36</v>
      </c>
      <c r="I25" s="75" t="s">
        <v>36</v>
      </c>
      <c r="J25" s="61" t="s">
        <v>36</v>
      </c>
      <c r="K25" s="61" t="s">
        <v>36</v>
      </c>
      <c r="L25" s="61" t="s">
        <v>36</v>
      </c>
      <c r="M25" s="61" t="s">
        <v>36</v>
      </c>
      <c r="N25" s="61" t="s">
        <v>36</v>
      </c>
      <c r="O25" s="61" t="s">
        <v>36</v>
      </c>
      <c r="P25" s="61" t="s">
        <v>36</v>
      </c>
      <c r="Q25" s="61" t="s">
        <v>36</v>
      </c>
      <c r="R25" s="61" t="s">
        <v>36</v>
      </c>
      <c r="S25" s="162">
        <v>1000</v>
      </c>
      <c r="T25" s="162">
        <v>1000</v>
      </c>
      <c r="U25" s="162">
        <v>1000</v>
      </c>
      <c r="V25" s="159">
        <v>0</v>
      </c>
      <c r="W25" s="159">
        <v>0</v>
      </c>
      <c r="X25" s="174">
        <v>0</v>
      </c>
      <c r="Y25" s="161"/>
      <c r="Z25" s="161"/>
    </row>
    <row r="26" spans="1:26" ht="16.2" thickBot="1" x14ac:dyDescent="0.3">
      <c r="A26" s="153" t="s">
        <v>96</v>
      </c>
      <c r="B26" s="164"/>
      <c r="C26" s="61">
        <v>180</v>
      </c>
      <c r="D26" s="175">
        <f>G26+S26</f>
        <v>0</v>
      </c>
      <c r="E26" s="162">
        <v>0</v>
      </c>
      <c r="F26" s="162">
        <v>0</v>
      </c>
      <c r="G26" s="162"/>
      <c r="H26" s="62"/>
      <c r="I26" s="62"/>
      <c r="J26" s="61" t="s">
        <v>36</v>
      </c>
      <c r="K26" s="61" t="s">
        <v>36</v>
      </c>
      <c r="L26" s="61" t="s">
        <v>36</v>
      </c>
      <c r="M26" s="61" t="s">
        <v>36</v>
      </c>
      <c r="N26" s="61" t="s">
        <v>36</v>
      </c>
      <c r="O26" s="61" t="s">
        <v>36</v>
      </c>
      <c r="P26" s="61" t="s">
        <v>36</v>
      </c>
      <c r="Q26" s="61" t="s">
        <v>36</v>
      </c>
      <c r="R26" s="61" t="s">
        <v>36</v>
      </c>
      <c r="S26" s="155">
        <f>S28</f>
        <v>0</v>
      </c>
      <c r="T26" s="155">
        <f t="shared" ref="T26:U26" si="7">T28</f>
        <v>0</v>
      </c>
      <c r="U26" s="155">
        <f t="shared" si="7"/>
        <v>0</v>
      </c>
      <c r="V26" s="158">
        <v>0</v>
      </c>
      <c r="W26" s="158">
        <v>0</v>
      </c>
      <c r="X26" s="160">
        <v>0</v>
      </c>
      <c r="Y26" s="161"/>
      <c r="Z26" s="161"/>
    </row>
    <row r="27" spans="1:26" ht="16.2" thickBot="1" x14ac:dyDescent="0.3">
      <c r="A27" s="153" t="s">
        <v>1</v>
      </c>
      <c r="B27" s="164"/>
      <c r="C27" s="63"/>
      <c r="D27" s="176"/>
      <c r="E27" s="162"/>
      <c r="F27" s="177"/>
      <c r="G27" s="146"/>
      <c r="H27" s="62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162"/>
      <c r="T27" s="62"/>
      <c r="U27" s="62"/>
      <c r="V27" s="62"/>
      <c r="W27" s="62"/>
      <c r="X27" s="178"/>
      <c r="Y27" s="161"/>
      <c r="Z27" s="161"/>
    </row>
    <row r="28" spans="1:26" ht="16.2" thickBot="1" x14ac:dyDescent="0.3">
      <c r="A28" s="153" t="s">
        <v>234</v>
      </c>
      <c r="B28" s="164"/>
      <c r="C28" s="63">
        <v>189</v>
      </c>
      <c r="D28" s="179">
        <f>S28</f>
        <v>0</v>
      </c>
      <c r="E28" s="155">
        <v>0</v>
      </c>
      <c r="F28" s="180">
        <v>0</v>
      </c>
      <c r="G28" s="154">
        <v>0</v>
      </c>
      <c r="H28" s="156">
        <v>0</v>
      </c>
      <c r="I28" s="156">
        <v>0</v>
      </c>
      <c r="J28" s="61" t="s">
        <v>36</v>
      </c>
      <c r="K28" s="61" t="s">
        <v>36</v>
      </c>
      <c r="L28" s="61" t="s">
        <v>36</v>
      </c>
      <c r="M28" s="61" t="s">
        <v>36</v>
      </c>
      <c r="N28" s="61" t="s">
        <v>36</v>
      </c>
      <c r="O28" s="61" t="s">
        <v>36</v>
      </c>
      <c r="P28" s="61" t="s">
        <v>36</v>
      </c>
      <c r="Q28" s="61" t="s">
        <v>36</v>
      </c>
      <c r="R28" s="61" t="s">
        <v>36</v>
      </c>
      <c r="S28" s="155">
        <v>0</v>
      </c>
      <c r="T28" s="156">
        <v>0</v>
      </c>
      <c r="U28" s="156">
        <v>0</v>
      </c>
      <c r="V28" s="156">
        <v>0</v>
      </c>
      <c r="W28" s="156">
        <v>0</v>
      </c>
      <c r="X28" s="181">
        <v>0</v>
      </c>
      <c r="Y28" s="161"/>
      <c r="Z28" s="161"/>
    </row>
    <row r="29" spans="1:26" ht="46.8" customHeight="1" thickBot="1" x14ac:dyDescent="0.3">
      <c r="A29" s="153" t="s">
        <v>97</v>
      </c>
      <c r="B29" s="61">
        <v>130</v>
      </c>
      <c r="C29" s="63"/>
      <c r="D29" s="162"/>
      <c r="E29" s="162"/>
      <c r="F29" s="177"/>
      <c r="G29" s="145" t="s">
        <v>36</v>
      </c>
      <c r="H29" s="145" t="s">
        <v>36</v>
      </c>
      <c r="I29" s="145" t="s">
        <v>36</v>
      </c>
      <c r="J29" s="61" t="s">
        <v>36</v>
      </c>
      <c r="K29" s="61" t="s">
        <v>36</v>
      </c>
      <c r="L29" s="61" t="s">
        <v>36</v>
      </c>
      <c r="M29" s="61" t="s">
        <v>36</v>
      </c>
      <c r="N29" s="61" t="s">
        <v>36</v>
      </c>
      <c r="O29" s="61" t="s">
        <v>36</v>
      </c>
      <c r="P29" s="61" t="s">
        <v>36</v>
      </c>
      <c r="Q29" s="61" t="s">
        <v>36</v>
      </c>
      <c r="R29" s="61" t="s">
        <v>36</v>
      </c>
      <c r="S29" s="74"/>
      <c r="T29" s="61"/>
      <c r="U29" s="61"/>
      <c r="V29" s="61" t="s">
        <v>36</v>
      </c>
      <c r="W29" s="61" t="s">
        <v>36</v>
      </c>
      <c r="X29" s="61" t="s">
        <v>36</v>
      </c>
      <c r="Y29" s="161"/>
      <c r="Z29" s="161"/>
    </row>
    <row r="30" spans="1:26" ht="81" customHeight="1" thickBot="1" x14ac:dyDescent="0.3">
      <c r="A30" s="153" t="s">
        <v>98</v>
      </c>
      <c r="B30" s="61">
        <v>140</v>
      </c>
      <c r="C30" s="61"/>
      <c r="D30" s="146"/>
      <c r="E30" s="146"/>
      <c r="F30" s="162"/>
      <c r="G30" s="74" t="s">
        <v>36</v>
      </c>
      <c r="H30" s="74" t="s">
        <v>36</v>
      </c>
      <c r="I30" s="74" t="s">
        <v>36</v>
      </c>
      <c r="J30" s="61" t="s">
        <v>36</v>
      </c>
      <c r="K30" s="61" t="s">
        <v>36</v>
      </c>
      <c r="L30" s="61" t="s">
        <v>36</v>
      </c>
      <c r="M30" s="61" t="s">
        <v>36</v>
      </c>
      <c r="N30" s="61" t="s">
        <v>36</v>
      </c>
      <c r="O30" s="61" t="s">
        <v>36</v>
      </c>
      <c r="P30" s="61" t="s">
        <v>36</v>
      </c>
      <c r="Q30" s="61" t="s">
        <v>36</v>
      </c>
      <c r="R30" s="61" t="s">
        <v>36</v>
      </c>
      <c r="S30" s="74"/>
      <c r="T30" s="61"/>
      <c r="U30" s="61"/>
      <c r="V30" s="61" t="s">
        <v>36</v>
      </c>
      <c r="W30" s="61" t="s">
        <v>36</v>
      </c>
      <c r="X30" s="61" t="s">
        <v>36</v>
      </c>
      <c r="Y30" s="161"/>
      <c r="Z30" s="161"/>
    </row>
    <row r="31" spans="1:26" ht="31.8" thickBot="1" x14ac:dyDescent="0.3">
      <c r="A31" s="153" t="s">
        <v>99</v>
      </c>
      <c r="B31" s="61">
        <v>150</v>
      </c>
      <c r="C31" s="182">
        <v>180</v>
      </c>
      <c r="D31" s="156">
        <f>J31</f>
        <v>0</v>
      </c>
      <c r="E31" s="180">
        <v>0</v>
      </c>
      <c r="F31" s="155">
        <v>0</v>
      </c>
      <c r="G31" s="177" t="s">
        <v>36</v>
      </c>
      <c r="H31" s="162" t="s">
        <v>36</v>
      </c>
      <c r="I31" s="177" t="s">
        <v>36</v>
      </c>
      <c r="J31" s="162">
        <v>0</v>
      </c>
      <c r="K31" s="162">
        <v>0</v>
      </c>
      <c r="L31" s="162">
        <v>0</v>
      </c>
      <c r="M31" s="61" t="s">
        <v>36</v>
      </c>
      <c r="N31" s="61" t="s">
        <v>36</v>
      </c>
      <c r="O31" s="61" t="s">
        <v>36</v>
      </c>
      <c r="P31" s="61" t="s">
        <v>36</v>
      </c>
      <c r="Q31" s="61" t="s">
        <v>36</v>
      </c>
      <c r="R31" s="61" t="s">
        <v>36</v>
      </c>
      <c r="S31" s="183" t="s">
        <v>36</v>
      </c>
      <c r="T31" s="183" t="s">
        <v>36</v>
      </c>
      <c r="U31" s="183" t="s">
        <v>36</v>
      </c>
      <c r="V31" s="61" t="s">
        <v>36</v>
      </c>
      <c r="W31" s="61" t="s">
        <v>36</v>
      </c>
      <c r="X31" s="61" t="s">
        <v>36</v>
      </c>
      <c r="Y31" s="150"/>
      <c r="Z31" s="150"/>
    </row>
    <row r="32" spans="1:26" ht="16.2" thickBot="1" x14ac:dyDescent="0.3">
      <c r="A32" s="153" t="s">
        <v>100</v>
      </c>
      <c r="B32" s="61">
        <v>160</v>
      </c>
      <c r="C32" s="164"/>
      <c r="D32" s="164"/>
      <c r="E32" s="164"/>
      <c r="F32" s="164"/>
      <c r="G32" s="61" t="s">
        <v>36</v>
      </c>
      <c r="H32" s="61" t="s">
        <v>36</v>
      </c>
      <c r="I32" s="61" t="s">
        <v>36</v>
      </c>
      <c r="J32" s="61" t="s">
        <v>36</v>
      </c>
      <c r="K32" s="61" t="s">
        <v>36</v>
      </c>
      <c r="L32" s="61" t="s">
        <v>36</v>
      </c>
      <c r="M32" s="61" t="s">
        <v>36</v>
      </c>
      <c r="N32" s="61" t="s">
        <v>36</v>
      </c>
      <c r="O32" s="61" t="s">
        <v>36</v>
      </c>
      <c r="P32" s="61" t="s">
        <v>36</v>
      </c>
      <c r="Q32" s="61" t="s">
        <v>36</v>
      </c>
      <c r="R32" s="61" t="s">
        <v>36</v>
      </c>
      <c r="S32" s="183" t="s">
        <v>36</v>
      </c>
      <c r="T32" s="183" t="s">
        <v>36</v>
      </c>
      <c r="U32" s="183" t="s">
        <v>36</v>
      </c>
      <c r="V32" s="169"/>
      <c r="W32" s="169"/>
      <c r="X32" s="169"/>
      <c r="Y32" s="161"/>
      <c r="Z32" s="161"/>
    </row>
    <row r="33" spans="1:26" ht="22.2" customHeight="1" thickBot="1" x14ac:dyDescent="0.3">
      <c r="A33" s="153" t="s">
        <v>101</v>
      </c>
      <c r="B33" s="61">
        <v>180</v>
      </c>
      <c r="C33" s="61" t="s">
        <v>36</v>
      </c>
      <c r="D33" s="184"/>
      <c r="E33" s="185"/>
      <c r="F33" s="185"/>
      <c r="G33" s="61" t="s">
        <v>36</v>
      </c>
      <c r="H33" s="61" t="s">
        <v>36</v>
      </c>
      <c r="I33" s="61" t="s">
        <v>36</v>
      </c>
      <c r="J33" s="61" t="s">
        <v>36</v>
      </c>
      <c r="K33" s="61" t="s">
        <v>36</v>
      </c>
      <c r="L33" s="61" t="s">
        <v>36</v>
      </c>
      <c r="M33" s="61" t="s">
        <v>36</v>
      </c>
      <c r="N33" s="61" t="s">
        <v>36</v>
      </c>
      <c r="O33" s="61" t="s">
        <v>36</v>
      </c>
      <c r="P33" s="61" t="s">
        <v>36</v>
      </c>
      <c r="Q33" s="61" t="s">
        <v>36</v>
      </c>
      <c r="R33" s="61" t="s">
        <v>36</v>
      </c>
      <c r="S33" s="183" t="s">
        <v>36</v>
      </c>
      <c r="T33" s="183" t="s">
        <v>36</v>
      </c>
      <c r="U33" s="183" t="s">
        <v>36</v>
      </c>
      <c r="V33" s="61" t="s">
        <v>36</v>
      </c>
      <c r="W33" s="61" t="s">
        <v>36</v>
      </c>
      <c r="X33" s="61" t="s">
        <v>36</v>
      </c>
      <c r="Y33" s="161"/>
      <c r="Z33" s="161"/>
    </row>
    <row r="34" spans="1:26" ht="19.5" customHeight="1" thickBot="1" x14ac:dyDescent="0.3">
      <c r="A34" s="153"/>
      <c r="B34" s="61"/>
      <c r="C34" s="61"/>
      <c r="D34" s="185"/>
      <c r="E34" s="185"/>
      <c r="F34" s="185"/>
      <c r="G34" s="61"/>
      <c r="H34" s="61"/>
      <c r="I34" s="61"/>
      <c r="J34" s="61"/>
      <c r="K34" s="61"/>
      <c r="L34" s="61"/>
      <c r="M34" s="61"/>
      <c r="N34" s="63"/>
      <c r="O34" s="74"/>
      <c r="P34" s="63"/>
      <c r="Q34" s="74"/>
      <c r="R34" s="63"/>
      <c r="S34" s="167"/>
      <c r="T34" s="164"/>
      <c r="U34" s="164"/>
      <c r="V34" s="164"/>
      <c r="W34" s="164"/>
      <c r="X34" s="61"/>
      <c r="Y34" s="161"/>
      <c r="Z34" s="161"/>
    </row>
    <row r="35" spans="1:26" s="189" customFormat="1" ht="32.4" customHeight="1" thickBot="1" x14ac:dyDescent="0.3">
      <c r="A35" s="186" t="s">
        <v>102</v>
      </c>
      <c r="B35" s="187">
        <v>200</v>
      </c>
      <c r="C35" s="187" t="s">
        <v>36</v>
      </c>
      <c r="D35" s="156">
        <f>G35+J35+S35</f>
        <v>5490200</v>
      </c>
      <c r="E35" s="156">
        <f>H35+T35</f>
        <v>5486600</v>
      </c>
      <c r="F35" s="156">
        <f>I35+L35+U35</f>
        <v>5486600</v>
      </c>
      <c r="G35" s="156">
        <f>G36+G43+G50</f>
        <v>5485200</v>
      </c>
      <c r="H35" s="156">
        <f>H36+H43+H50</f>
        <v>5481600</v>
      </c>
      <c r="I35" s="156">
        <f>I36+I43+I50</f>
        <v>5481600</v>
      </c>
      <c r="J35" s="156">
        <f>J36+J37+J49+J50+J51</f>
        <v>0</v>
      </c>
      <c r="K35" s="156">
        <f>K36+K37+K49+K50+K51</f>
        <v>0</v>
      </c>
      <c r="L35" s="156">
        <f>L36+L37+L49+L50+L51</f>
        <v>0</v>
      </c>
      <c r="M35" s="155">
        <v>0</v>
      </c>
      <c r="N35" s="180">
        <v>0</v>
      </c>
      <c r="O35" s="155">
        <v>0</v>
      </c>
      <c r="P35" s="180">
        <v>0</v>
      </c>
      <c r="Q35" s="155">
        <v>0</v>
      </c>
      <c r="R35" s="155">
        <v>0</v>
      </c>
      <c r="S35" s="155">
        <f>S36+S37+S49+S50+S431+S43</f>
        <v>5000</v>
      </c>
      <c r="T35" s="155">
        <f>T36+T37+T49+T50+T431+T43</f>
        <v>5000</v>
      </c>
      <c r="U35" s="155">
        <f>U36+U37+U49+U50+U431+U43</f>
        <v>5000</v>
      </c>
      <c r="V35" s="158">
        <v>0</v>
      </c>
      <c r="W35" s="158">
        <v>0</v>
      </c>
      <c r="X35" s="158">
        <v>0</v>
      </c>
      <c r="Y35" s="188"/>
      <c r="Z35" s="188"/>
    </row>
    <row r="36" spans="1:26" ht="31.95" customHeight="1" thickBot="1" x14ac:dyDescent="0.3">
      <c r="A36" s="153" t="s">
        <v>103</v>
      </c>
      <c r="B36" s="61">
        <v>210</v>
      </c>
      <c r="C36" s="61">
        <v>110</v>
      </c>
      <c r="D36" s="62">
        <f t="shared" ref="D36:I36" si="8">D37+D39</f>
        <v>5078000</v>
      </c>
      <c r="E36" s="62">
        <f t="shared" si="8"/>
        <v>5078000</v>
      </c>
      <c r="F36" s="62">
        <f t="shared" si="8"/>
        <v>5078000</v>
      </c>
      <c r="G36" s="62">
        <f t="shared" si="8"/>
        <v>5078000</v>
      </c>
      <c r="H36" s="62">
        <f t="shared" si="8"/>
        <v>5078000</v>
      </c>
      <c r="I36" s="62">
        <f t="shared" si="8"/>
        <v>5078000</v>
      </c>
      <c r="J36" s="164"/>
      <c r="K36" s="164"/>
      <c r="L36" s="164"/>
      <c r="M36" s="167"/>
      <c r="N36" s="168"/>
      <c r="O36" s="167"/>
      <c r="P36" s="168"/>
      <c r="Q36" s="167"/>
      <c r="R36" s="168"/>
      <c r="S36" s="167"/>
      <c r="T36" s="169"/>
      <c r="U36" s="169"/>
      <c r="V36" s="169"/>
      <c r="W36" s="169"/>
      <c r="X36" s="170"/>
      <c r="Y36" s="161"/>
      <c r="Z36" s="161"/>
    </row>
    <row r="37" spans="1:26" ht="15" customHeight="1" x14ac:dyDescent="0.25">
      <c r="A37" s="190" t="s">
        <v>1</v>
      </c>
      <c r="B37" s="300">
        <v>211</v>
      </c>
      <c r="C37" s="300">
        <v>111</v>
      </c>
      <c r="D37" s="297">
        <f>G37+J37+S37</f>
        <v>3900000</v>
      </c>
      <c r="E37" s="297">
        <f>H37+K37+T37</f>
        <v>3900000</v>
      </c>
      <c r="F37" s="297">
        <f>I37+L37+U37</f>
        <v>3900000</v>
      </c>
      <c r="G37" s="297">
        <v>3900000</v>
      </c>
      <c r="H37" s="297">
        <v>3900000</v>
      </c>
      <c r="I37" s="297">
        <v>3900000</v>
      </c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4"/>
      <c r="Y37" s="161"/>
      <c r="Z37" s="161"/>
    </row>
    <row r="38" spans="1:26" ht="35.4" customHeight="1" thickBot="1" x14ac:dyDescent="0.3">
      <c r="A38" s="153" t="s">
        <v>104</v>
      </c>
      <c r="B38" s="301"/>
      <c r="C38" s="301"/>
      <c r="D38" s="299"/>
      <c r="E38" s="299"/>
      <c r="F38" s="299"/>
      <c r="G38" s="298"/>
      <c r="H38" s="299"/>
      <c r="I38" s="299"/>
      <c r="J38" s="296"/>
      <c r="K38" s="296"/>
      <c r="L38" s="296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5"/>
      <c r="Y38" s="161"/>
      <c r="Z38" s="161"/>
    </row>
    <row r="39" spans="1:26" ht="37.200000000000003" customHeight="1" thickBot="1" x14ac:dyDescent="0.3">
      <c r="A39" s="153" t="s">
        <v>104</v>
      </c>
      <c r="B39" s="61">
        <v>213</v>
      </c>
      <c r="C39" s="61">
        <v>119</v>
      </c>
      <c r="D39" s="162">
        <f>G39+J39+S39</f>
        <v>1178000</v>
      </c>
      <c r="E39" s="162">
        <f>H39+K39+T39</f>
        <v>1178000</v>
      </c>
      <c r="F39" s="162">
        <f>I39+L39+U39</f>
        <v>1178000</v>
      </c>
      <c r="G39" s="62">
        <v>1178000</v>
      </c>
      <c r="H39" s="62">
        <v>1178000</v>
      </c>
      <c r="I39" s="62">
        <v>1178000</v>
      </c>
      <c r="J39" s="164"/>
      <c r="K39" s="164"/>
      <c r="L39" s="164"/>
      <c r="M39" s="191"/>
      <c r="N39" s="191"/>
      <c r="O39" s="191"/>
      <c r="P39" s="191"/>
      <c r="Q39" s="191"/>
      <c r="R39" s="192"/>
      <c r="S39" s="191"/>
      <c r="T39" s="193"/>
      <c r="U39" s="193"/>
      <c r="V39" s="193"/>
      <c r="W39" s="193"/>
      <c r="X39" s="193"/>
      <c r="Y39" s="161"/>
      <c r="Z39" s="161"/>
    </row>
    <row r="40" spans="1:26" ht="37.200000000000003" customHeight="1" thickBot="1" x14ac:dyDescent="0.3">
      <c r="A40" s="153" t="s">
        <v>105</v>
      </c>
      <c r="B40" s="61">
        <v>220</v>
      </c>
      <c r="C40" s="61"/>
      <c r="D40" s="152"/>
      <c r="E40" s="152"/>
      <c r="F40" s="152"/>
      <c r="G40" s="62"/>
      <c r="H40" s="62"/>
      <c r="I40" s="62"/>
      <c r="J40" s="164"/>
      <c r="K40" s="164"/>
      <c r="L40" s="164"/>
      <c r="M40" s="191"/>
      <c r="N40" s="194"/>
      <c r="O40" s="192"/>
      <c r="P40" s="194"/>
      <c r="Q40" s="192"/>
      <c r="R40" s="194"/>
      <c r="S40" s="191"/>
      <c r="T40" s="193"/>
      <c r="U40" s="193"/>
      <c r="V40" s="193"/>
      <c r="W40" s="193"/>
      <c r="X40" s="193"/>
      <c r="Y40" s="161"/>
      <c r="Z40" s="161"/>
    </row>
    <row r="41" spans="1:26" ht="16.2" thickBot="1" x14ac:dyDescent="0.3">
      <c r="A41" s="153" t="s">
        <v>1</v>
      </c>
      <c r="B41" s="61"/>
      <c r="C41" s="61"/>
      <c r="D41" s="152"/>
      <c r="E41" s="152"/>
      <c r="F41" s="152"/>
      <c r="G41" s="62"/>
      <c r="H41" s="62"/>
      <c r="I41" s="62"/>
      <c r="J41" s="164"/>
      <c r="K41" s="164"/>
      <c r="L41" s="164"/>
      <c r="M41" s="191"/>
      <c r="N41" s="194"/>
      <c r="O41" s="192"/>
      <c r="P41" s="194"/>
      <c r="Q41" s="192"/>
      <c r="R41" s="194"/>
      <c r="S41" s="191"/>
      <c r="T41" s="193"/>
      <c r="U41" s="193"/>
      <c r="V41" s="193"/>
      <c r="W41" s="193"/>
      <c r="X41" s="193"/>
      <c r="Y41" s="161"/>
      <c r="Z41" s="161"/>
    </row>
    <row r="42" spans="1:26" ht="18.75" customHeight="1" thickBot="1" x14ac:dyDescent="0.3">
      <c r="A42" s="153"/>
      <c r="B42" s="61"/>
      <c r="C42" s="61"/>
      <c r="D42" s="152"/>
      <c r="E42" s="152"/>
      <c r="F42" s="152"/>
      <c r="G42" s="62"/>
      <c r="H42" s="162"/>
      <c r="I42" s="162"/>
      <c r="J42" s="195"/>
      <c r="K42" s="167"/>
      <c r="L42" s="167"/>
      <c r="M42" s="191"/>
      <c r="N42" s="194"/>
      <c r="O42" s="192"/>
      <c r="P42" s="194"/>
      <c r="Q42" s="192"/>
      <c r="R42" s="194"/>
      <c r="S42" s="191"/>
      <c r="T42" s="193"/>
      <c r="U42" s="193"/>
      <c r="V42" s="193"/>
      <c r="W42" s="193"/>
      <c r="X42" s="193"/>
      <c r="Y42" s="161"/>
      <c r="Z42" s="161"/>
    </row>
    <row r="43" spans="1:26" ht="36.6" customHeight="1" thickBot="1" x14ac:dyDescent="0.3">
      <c r="A43" s="153" t="s">
        <v>106</v>
      </c>
      <c r="B43" s="61">
        <v>230</v>
      </c>
      <c r="C43" s="61" t="s">
        <v>36</v>
      </c>
      <c r="D43" s="62">
        <f t="shared" ref="D43:I43" si="9">D45+D46</f>
        <v>20000</v>
      </c>
      <c r="E43" s="62">
        <f t="shared" si="9"/>
        <v>20000</v>
      </c>
      <c r="F43" s="62">
        <f t="shared" si="9"/>
        <v>20000</v>
      </c>
      <c r="G43" s="62">
        <f>G45+G46</f>
        <v>20000</v>
      </c>
      <c r="H43" s="62">
        <f t="shared" si="9"/>
        <v>20000</v>
      </c>
      <c r="I43" s="62">
        <f t="shared" si="9"/>
        <v>20000</v>
      </c>
      <c r="J43" s="184"/>
      <c r="K43" s="185"/>
      <c r="L43" s="185"/>
      <c r="M43" s="178"/>
      <c r="N43" s="196"/>
      <c r="O43" s="197"/>
      <c r="P43" s="196"/>
      <c r="Q43" s="197"/>
      <c r="R43" s="196"/>
      <c r="S43" s="146">
        <f>S46</f>
        <v>0</v>
      </c>
      <c r="T43" s="146">
        <f>T46</f>
        <v>0</v>
      </c>
      <c r="U43" s="146">
        <f>U46</f>
        <v>0</v>
      </c>
      <c r="V43" s="198"/>
      <c r="W43" s="198"/>
      <c r="X43" s="178"/>
      <c r="Y43" s="161"/>
      <c r="Z43" s="161"/>
    </row>
    <row r="44" spans="1:26" ht="16.2" thickBot="1" x14ac:dyDescent="0.3">
      <c r="A44" s="153" t="s">
        <v>1</v>
      </c>
      <c r="B44" s="61"/>
      <c r="C44" s="61"/>
      <c r="D44" s="62"/>
      <c r="E44" s="62"/>
      <c r="F44" s="62"/>
      <c r="G44" s="162"/>
      <c r="H44" s="62"/>
      <c r="I44" s="62"/>
      <c r="J44" s="62"/>
      <c r="K44" s="62"/>
      <c r="L44" s="62"/>
      <c r="M44" s="199"/>
      <c r="N44" s="196"/>
      <c r="O44" s="197"/>
      <c r="P44" s="196"/>
      <c r="Q44" s="197"/>
      <c r="R44" s="196"/>
      <c r="S44" s="146"/>
      <c r="T44" s="62"/>
      <c r="U44" s="62"/>
      <c r="V44" s="198"/>
      <c r="W44" s="198"/>
      <c r="X44" s="178"/>
      <c r="Y44" s="161"/>
      <c r="Z44" s="161"/>
    </row>
    <row r="45" spans="1:26" ht="25.5" customHeight="1" thickBot="1" x14ac:dyDescent="0.3">
      <c r="A45" s="153"/>
      <c r="B45" s="61"/>
      <c r="C45" s="61">
        <v>850</v>
      </c>
      <c r="D45" s="62">
        <f>G45</f>
        <v>20000</v>
      </c>
      <c r="E45" s="62">
        <f>H45</f>
        <v>20000</v>
      </c>
      <c r="F45" s="62">
        <f>I45</f>
        <v>20000</v>
      </c>
      <c r="G45" s="146">
        <v>20000</v>
      </c>
      <c r="H45" s="146">
        <v>20000</v>
      </c>
      <c r="I45" s="146">
        <v>20000</v>
      </c>
      <c r="J45" s="62"/>
      <c r="K45" s="62"/>
      <c r="L45" s="62"/>
      <c r="M45" s="199"/>
      <c r="N45" s="196"/>
      <c r="O45" s="197"/>
      <c r="P45" s="197"/>
      <c r="Q45" s="196"/>
      <c r="R45" s="197"/>
      <c r="S45" s="146"/>
      <c r="T45" s="62"/>
      <c r="U45" s="62"/>
      <c r="V45" s="198"/>
      <c r="W45" s="198"/>
      <c r="X45" s="178"/>
      <c r="Y45" s="161"/>
      <c r="Z45" s="161"/>
    </row>
    <row r="46" spans="1:26" ht="18.600000000000001" customHeight="1" thickBot="1" x14ac:dyDescent="0.3">
      <c r="A46" s="153"/>
      <c r="B46" s="61"/>
      <c r="C46" s="61"/>
      <c r="D46" s="62">
        <f>S46</f>
        <v>0</v>
      </c>
      <c r="E46" s="62"/>
      <c r="F46" s="62"/>
      <c r="G46" s="146"/>
      <c r="H46" s="62"/>
      <c r="I46" s="62"/>
      <c r="J46" s="62"/>
      <c r="K46" s="62"/>
      <c r="L46" s="62"/>
      <c r="M46" s="199"/>
      <c r="N46" s="196"/>
      <c r="O46" s="199"/>
      <c r="P46" s="199"/>
      <c r="Q46" s="196"/>
      <c r="R46" s="199"/>
      <c r="S46" s="146">
        <v>0</v>
      </c>
      <c r="T46" s="62">
        <v>0</v>
      </c>
      <c r="U46" s="62">
        <v>0</v>
      </c>
      <c r="V46" s="198"/>
      <c r="W46" s="198"/>
      <c r="X46" s="178"/>
      <c r="Y46" s="161"/>
      <c r="Z46" s="161"/>
    </row>
    <row r="47" spans="1:26" ht="38.25" customHeight="1" thickBot="1" x14ac:dyDescent="0.3">
      <c r="A47" s="153" t="s">
        <v>107</v>
      </c>
      <c r="B47" s="61">
        <v>240</v>
      </c>
      <c r="C47" s="61"/>
      <c r="D47" s="178"/>
      <c r="E47" s="178"/>
      <c r="F47" s="178"/>
      <c r="G47" s="62"/>
      <c r="H47" s="62"/>
      <c r="I47" s="62"/>
      <c r="J47" s="62"/>
      <c r="K47" s="62"/>
      <c r="L47" s="62"/>
      <c r="M47" s="199"/>
      <c r="N47" s="196"/>
      <c r="O47" s="197"/>
      <c r="P47" s="199"/>
      <c r="Q47" s="196"/>
      <c r="R47" s="199"/>
      <c r="S47" s="199"/>
      <c r="T47" s="178"/>
      <c r="U47" s="178"/>
      <c r="V47" s="178"/>
      <c r="W47" s="178"/>
      <c r="X47" s="178"/>
      <c r="Y47" s="161"/>
      <c r="Z47" s="161"/>
    </row>
    <row r="48" spans="1:26" ht="21" customHeight="1" thickBot="1" x14ac:dyDescent="0.3">
      <c r="A48" s="200"/>
      <c r="B48" s="201"/>
      <c r="C48" s="201"/>
      <c r="D48" s="202"/>
      <c r="E48" s="202"/>
      <c r="F48" s="202"/>
      <c r="G48" s="202"/>
      <c r="H48" s="202"/>
      <c r="I48" s="202"/>
      <c r="J48" s="202"/>
      <c r="K48" s="202"/>
      <c r="L48" s="202"/>
      <c r="M48" s="203"/>
      <c r="N48" s="204"/>
      <c r="O48" s="205"/>
      <c r="P48" s="205"/>
      <c r="Q48" s="204"/>
      <c r="R48" s="205"/>
      <c r="S48" s="203"/>
      <c r="T48" s="206"/>
      <c r="U48" s="206"/>
      <c r="V48" s="206"/>
      <c r="W48" s="206"/>
      <c r="X48" s="207"/>
      <c r="Y48" s="161"/>
      <c r="Z48" s="161"/>
    </row>
    <row r="49" spans="1:26" ht="49.8" customHeight="1" thickBot="1" x14ac:dyDescent="0.3">
      <c r="A49" s="153" t="s">
        <v>108</v>
      </c>
      <c r="B49" s="61">
        <v>250</v>
      </c>
      <c r="C49" s="61"/>
      <c r="D49" s="62"/>
      <c r="E49" s="62"/>
      <c r="F49" s="62"/>
      <c r="G49" s="62"/>
      <c r="H49" s="62"/>
      <c r="I49" s="62"/>
      <c r="J49" s="61"/>
      <c r="K49" s="61"/>
      <c r="L49" s="61"/>
      <c r="M49" s="74"/>
      <c r="N49" s="63"/>
      <c r="O49" s="145"/>
      <c r="P49" s="145"/>
      <c r="Q49" s="63"/>
      <c r="R49" s="145"/>
      <c r="S49" s="74"/>
      <c r="T49" s="75"/>
      <c r="U49" s="75"/>
      <c r="V49" s="75"/>
      <c r="W49" s="75"/>
      <c r="X49" s="144"/>
      <c r="Y49" s="161"/>
      <c r="Z49" s="161"/>
    </row>
    <row r="50" spans="1:26" ht="37.950000000000003" customHeight="1" thickBot="1" x14ac:dyDescent="0.3">
      <c r="A50" s="153" t="s">
        <v>109</v>
      </c>
      <c r="B50" s="61">
        <v>260</v>
      </c>
      <c r="C50" s="61" t="s">
        <v>36</v>
      </c>
      <c r="D50" s="62">
        <f>G50+J50+M50+R50+S50+X50</f>
        <v>392200</v>
      </c>
      <c r="E50" s="62">
        <f>H50+T50</f>
        <v>388600</v>
      </c>
      <c r="F50" s="62">
        <f>I50+U50</f>
        <v>388600</v>
      </c>
      <c r="G50" s="62">
        <v>387200</v>
      </c>
      <c r="H50" s="62">
        <v>383600</v>
      </c>
      <c r="I50" s="62">
        <v>383600</v>
      </c>
      <c r="J50" s="62">
        <v>0</v>
      </c>
      <c r="K50" s="62">
        <v>0</v>
      </c>
      <c r="L50" s="62">
        <v>0</v>
      </c>
      <c r="M50" s="162"/>
      <c r="N50" s="177"/>
      <c r="O50" s="146"/>
      <c r="P50" s="146"/>
      <c r="Q50" s="177"/>
      <c r="R50" s="146"/>
      <c r="S50" s="162">
        <v>5000</v>
      </c>
      <c r="T50" s="159">
        <v>5000</v>
      </c>
      <c r="U50" s="159">
        <v>5000</v>
      </c>
      <c r="V50" s="159"/>
      <c r="W50" s="159"/>
      <c r="X50" s="174"/>
      <c r="Y50" s="161"/>
      <c r="Z50" s="161"/>
    </row>
    <row r="51" spans="1:26" ht="22.95" customHeight="1" thickBot="1" x14ac:dyDescent="0.3">
      <c r="A51" s="153"/>
      <c r="B51" s="61"/>
      <c r="C51" s="61"/>
      <c r="D51" s="62"/>
      <c r="E51" s="62"/>
      <c r="F51" s="62"/>
      <c r="G51" s="62"/>
      <c r="H51" s="62"/>
      <c r="I51" s="62"/>
      <c r="J51" s="164"/>
      <c r="K51" s="164"/>
      <c r="L51" s="164"/>
      <c r="M51" s="167"/>
      <c r="N51" s="168"/>
      <c r="O51" s="163"/>
      <c r="P51" s="163"/>
      <c r="Q51" s="168"/>
      <c r="R51" s="163"/>
      <c r="S51" s="162"/>
      <c r="T51" s="159"/>
      <c r="U51" s="159"/>
      <c r="V51" s="159"/>
      <c r="W51" s="159"/>
      <c r="X51" s="174"/>
      <c r="Y51" s="161"/>
      <c r="Z51" s="161"/>
    </row>
    <row r="52" spans="1:26" ht="36" customHeight="1" thickBot="1" x14ac:dyDescent="0.3">
      <c r="A52" s="153" t="s">
        <v>110</v>
      </c>
      <c r="B52" s="61">
        <v>300</v>
      </c>
      <c r="C52" s="61" t="s">
        <v>36</v>
      </c>
      <c r="D52" s="76">
        <f t="shared" ref="D52:F53" si="10">G52+J52+M52+R52+S52</f>
        <v>23000</v>
      </c>
      <c r="E52" s="76">
        <f t="shared" si="10"/>
        <v>26000</v>
      </c>
      <c r="F52" s="76">
        <f t="shared" si="10"/>
        <v>26000</v>
      </c>
      <c r="G52" s="76">
        <f>G53+G54</f>
        <v>20000</v>
      </c>
      <c r="H52" s="76">
        <f>H53+H54</f>
        <v>20000</v>
      </c>
      <c r="I52" s="76">
        <f>I53+I54</f>
        <v>20000</v>
      </c>
      <c r="J52" s="76">
        <v>0</v>
      </c>
      <c r="K52" s="76">
        <v>0</v>
      </c>
      <c r="L52" s="76">
        <v>0</v>
      </c>
      <c r="M52" s="76"/>
      <c r="N52" s="208"/>
      <c r="O52" s="209"/>
      <c r="P52" s="209"/>
      <c r="Q52" s="208"/>
      <c r="R52" s="209"/>
      <c r="S52" s="76">
        <f>S53+S54</f>
        <v>3000</v>
      </c>
      <c r="T52" s="76">
        <f t="shared" ref="T52:U52" si="11">T53+T54</f>
        <v>3000</v>
      </c>
      <c r="U52" s="76">
        <f t="shared" si="11"/>
        <v>3000</v>
      </c>
      <c r="V52" s="76"/>
      <c r="W52" s="76"/>
      <c r="X52" s="210"/>
      <c r="Y52" s="161"/>
      <c r="Z52" s="161"/>
    </row>
    <row r="53" spans="1:26" ht="34.950000000000003" customHeight="1" thickBot="1" x14ac:dyDescent="0.3">
      <c r="A53" s="153" t="s">
        <v>111</v>
      </c>
      <c r="B53" s="61">
        <v>310</v>
      </c>
      <c r="C53" s="61">
        <v>310</v>
      </c>
      <c r="D53" s="62">
        <f t="shared" si="10"/>
        <v>0</v>
      </c>
      <c r="E53" s="62">
        <f t="shared" si="10"/>
        <v>0</v>
      </c>
      <c r="F53" s="62">
        <f t="shared" si="10"/>
        <v>0</v>
      </c>
      <c r="G53" s="76">
        <v>0</v>
      </c>
      <c r="H53" s="76">
        <v>0</v>
      </c>
      <c r="I53" s="76">
        <v>0</v>
      </c>
      <c r="J53" s="62">
        <v>0</v>
      </c>
      <c r="K53" s="62">
        <v>0</v>
      </c>
      <c r="L53" s="62">
        <v>0</v>
      </c>
      <c r="M53" s="200"/>
      <c r="N53" s="211"/>
      <c r="O53" s="212"/>
      <c r="P53" s="211"/>
      <c r="Q53" s="212"/>
      <c r="R53" s="211"/>
      <c r="S53" s="162">
        <v>0</v>
      </c>
      <c r="T53" s="159">
        <v>0</v>
      </c>
      <c r="U53" s="159">
        <v>0</v>
      </c>
      <c r="V53" s="159"/>
      <c r="W53" s="159"/>
      <c r="X53" s="210"/>
      <c r="Y53" s="161"/>
      <c r="Z53" s="161"/>
    </row>
    <row r="54" spans="1:26" ht="38.4" customHeight="1" thickBot="1" x14ac:dyDescent="0.3">
      <c r="A54" s="153" t="s">
        <v>111</v>
      </c>
      <c r="B54" s="61"/>
      <c r="C54" s="61">
        <v>340</v>
      </c>
      <c r="D54" s="62">
        <f>S54+G54</f>
        <v>23000</v>
      </c>
      <c r="E54" s="62">
        <f t="shared" ref="E54:F54" si="12">T54+H54</f>
        <v>23000</v>
      </c>
      <c r="F54" s="62">
        <f t="shared" si="12"/>
        <v>23000</v>
      </c>
      <c r="G54" s="76">
        <v>20000</v>
      </c>
      <c r="H54" s="76">
        <v>20000</v>
      </c>
      <c r="I54" s="76">
        <v>20000</v>
      </c>
      <c r="J54" s="62">
        <v>0</v>
      </c>
      <c r="K54" s="62">
        <v>0</v>
      </c>
      <c r="L54" s="62">
        <v>0</v>
      </c>
      <c r="M54" s="200"/>
      <c r="N54" s="211"/>
      <c r="O54" s="200"/>
      <c r="P54" s="211"/>
      <c r="Q54" s="200"/>
      <c r="R54" s="211"/>
      <c r="S54" s="162">
        <v>3000</v>
      </c>
      <c r="T54" s="159">
        <v>3000</v>
      </c>
      <c r="U54" s="159">
        <v>3000</v>
      </c>
      <c r="V54" s="159"/>
      <c r="W54" s="159"/>
      <c r="X54" s="210"/>
      <c r="Y54" s="161"/>
      <c r="Z54" s="161"/>
    </row>
    <row r="55" spans="1:26" ht="16.2" thickBot="1" x14ac:dyDescent="0.3">
      <c r="A55" s="153" t="s">
        <v>112</v>
      </c>
      <c r="B55" s="61">
        <v>320</v>
      </c>
      <c r="C55" s="164"/>
      <c r="D55" s="201"/>
      <c r="E55" s="201"/>
      <c r="F55" s="201"/>
      <c r="G55" s="201"/>
      <c r="H55" s="201"/>
      <c r="I55" s="201"/>
      <c r="J55" s="201"/>
      <c r="K55" s="201"/>
      <c r="L55" s="201"/>
      <c r="M55" s="200"/>
      <c r="N55" s="211"/>
      <c r="O55" s="200"/>
      <c r="P55" s="211"/>
      <c r="Q55" s="200"/>
      <c r="R55" s="211"/>
      <c r="S55" s="212"/>
      <c r="T55" s="213"/>
      <c r="U55" s="213"/>
      <c r="V55" s="213"/>
      <c r="W55" s="213"/>
      <c r="X55" s="210"/>
      <c r="Y55" s="161"/>
      <c r="Z55" s="161"/>
    </row>
    <row r="56" spans="1:26" ht="33.6" customHeight="1" thickBot="1" x14ac:dyDescent="0.3">
      <c r="A56" s="153" t="s">
        <v>113</v>
      </c>
      <c r="B56" s="61">
        <v>400</v>
      </c>
      <c r="C56" s="164"/>
      <c r="D56" s="201"/>
      <c r="E56" s="201"/>
      <c r="F56" s="201"/>
      <c r="G56" s="201"/>
      <c r="H56" s="201"/>
      <c r="I56" s="201"/>
      <c r="J56" s="201"/>
      <c r="K56" s="201"/>
      <c r="L56" s="201"/>
      <c r="M56" s="200"/>
      <c r="N56" s="211"/>
      <c r="O56" s="200"/>
      <c r="P56" s="211"/>
      <c r="Q56" s="200"/>
      <c r="R56" s="211"/>
      <c r="S56" s="212"/>
      <c r="T56" s="213"/>
      <c r="U56" s="213"/>
      <c r="V56" s="213"/>
      <c r="W56" s="213"/>
      <c r="X56" s="210"/>
      <c r="Y56" s="161"/>
      <c r="Z56" s="161"/>
    </row>
    <row r="57" spans="1:26" ht="31.8" thickBot="1" x14ac:dyDescent="0.3">
      <c r="A57" s="153" t="s">
        <v>114</v>
      </c>
      <c r="B57" s="61">
        <v>410</v>
      </c>
      <c r="C57" s="164"/>
      <c r="D57" s="201"/>
      <c r="E57" s="201"/>
      <c r="F57" s="201"/>
      <c r="G57" s="201"/>
      <c r="H57" s="201"/>
      <c r="I57" s="201"/>
      <c r="J57" s="201"/>
      <c r="K57" s="201"/>
      <c r="L57" s="201"/>
      <c r="M57" s="200"/>
      <c r="N57" s="211"/>
      <c r="O57" s="200"/>
      <c r="P57" s="211"/>
      <c r="Q57" s="200"/>
      <c r="R57" s="211"/>
      <c r="S57" s="212"/>
      <c r="T57" s="213"/>
      <c r="U57" s="213"/>
      <c r="V57" s="213"/>
      <c r="W57" s="213"/>
      <c r="X57" s="210"/>
      <c r="Y57" s="161"/>
      <c r="Z57" s="161"/>
    </row>
    <row r="58" spans="1:26" ht="16.2" thickBot="1" x14ac:dyDescent="0.3">
      <c r="A58" s="153" t="s">
        <v>115</v>
      </c>
      <c r="B58" s="61">
        <v>420</v>
      </c>
      <c r="C58" s="164"/>
      <c r="D58" s="201"/>
      <c r="E58" s="201"/>
      <c r="F58" s="201"/>
      <c r="G58" s="201"/>
      <c r="H58" s="201"/>
      <c r="I58" s="201"/>
      <c r="J58" s="201"/>
      <c r="K58" s="201"/>
      <c r="L58" s="201"/>
      <c r="M58" s="200"/>
      <c r="N58" s="211"/>
      <c r="O58" s="200"/>
      <c r="P58" s="211"/>
      <c r="Q58" s="200"/>
      <c r="R58" s="211"/>
      <c r="S58" s="212"/>
      <c r="T58" s="213"/>
      <c r="U58" s="213"/>
      <c r="V58" s="213"/>
      <c r="W58" s="213"/>
      <c r="X58" s="210"/>
      <c r="Y58" s="161"/>
      <c r="Z58" s="161"/>
    </row>
    <row r="59" spans="1:26" ht="23.4" customHeight="1" thickBot="1" x14ac:dyDescent="0.3">
      <c r="A59" s="153" t="s">
        <v>37</v>
      </c>
      <c r="B59" s="61">
        <v>500</v>
      </c>
      <c r="C59" s="61" t="s">
        <v>36</v>
      </c>
      <c r="D59" s="62">
        <f>G59</f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164"/>
      <c r="K59" s="164"/>
      <c r="L59" s="164"/>
      <c r="M59" s="163"/>
      <c r="N59" s="168"/>
      <c r="O59" s="163"/>
      <c r="P59" s="168"/>
      <c r="Q59" s="163"/>
      <c r="R59" s="168"/>
      <c r="S59" s="212"/>
      <c r="T59" s="213"/>
      <c r="U59" s="213"/>
      <c r="V59" s="213"/>
      <c r="W59" s="213"/>
      <c r="X59" s="210"/>
      <c r="Y59" s="161"/>
      <c r="Z59" s="161"/>
    </row>
    <row r="60" spans="1:26" ht="16.2" thickBot="1" x14ac:dyDescent="0.3">
      <c r="A60" s="153" t="s">
        <v>38</v>
      </c>
      <c r="B60" s="61">
        <v>600</v>
      </c>
      <c r="C60" s="61" t="s">
        <v>36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164"/>
      <c r="K60" s="164"/>
      <c r="L60" s="164"/>
      <c r="M60" s="163"/>
      <c r="N60" s="168"/>
      <c r="O60" s="163"/>
      <c r="P60" s="168"/>
      <c r="Q60" s="163"/>
      <c r="R60" s="168"/>
      <c r="S60" s="212"/>
      <c r="T60" s="213"/>
      <c r="U60" s="213"/>
      <c r="V60" s="213"/>
      <c r="W60" s="213"/>
      <c r="X60" s="210"/>
      <c r="Y60" s="161"/>
      <c r="Z60" s="161"/>
    </row>
  </sheetData>
  <mergeCells count="59">
    <mergeCell ref="S7:X7"/>
    <mergeCell ref="K8:K15"/>
    <mergeCell ref="O8:O15"/>
    <mergeCell ref="P8:P15"/>
    <mergeCell ref="S1:X1"/>
    <mergeCell ref="A2:X3"/>
    <mergeCell ref="A5:A15"/>
    <mergeCell ref="B5:B15"/>
    <mergeCell ref="C5:C15"/>
    <mergeCell ref="D5:X5"/>
    <mergeCell ref="D6:F6"/>
    <mergeCell ref="G6:X6"/>
    <mergeCell ref="D7:D15"/>
    <mergeCell ref="E7:E15"/>
    <mergeCell ref="F7:F15"/>
    <mergeCell ref="G7:I7"/>
    <mergeCell ref="M7:O7"/>
    <mergeCell ref="P7:R7"/>
    <mergeCell ref="J7:L7"/>
    <mergeCell ref="G8:G15"/>
    <mergeCell ref="H8:H15"/>
    <mergeCell ref="I8:I15"/>
    <mergeCell ref="J8:J15"/>
    <mergeCell ref="L8:L15"/>
    <mergeCell ref="Q8:Q15"/>
    <mergeCell ref="M8:M15"/>
    <mergeCell ref="N8:N15"/>
    <mergeCell ref="U9:U15"/>
    <mergeCell ref="V9:V15"/>
    <mergeCell ref="W9:W15"/>
    <mergeCell ref="X9:X15"/>
    <mergeCell ref="R8:R15"/>
    <mergeCell ref="S8:U8"/>
    <mergeCell ref="V8:X8"/>
    <mergeCell ref="S9:S15"/>
    <mergeCell ref="T9:T1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V37:V38"/>
    <mergeCell ref="W37:W38"/>
    <mergeCell ref="X37:X38"/>
    <mergeCell ref="Q37:Q38"/>
    <mergeCell ref="R37:R38"/>
    <mergeCell ref="S37:S38"/>
    <mergeCell ref="T37:T38"/>
    <mergeCell ref="U37:U38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="70" zoomScaleNormal="70" zoomScaleSheetLayoutView="70" workbookViewId="0">
      <selection activeCell="D25" sqref="D25"/>
    </sheetView>
  </sheetViews>
  <sheetFormatPr defaultRowHeight="13.2" x14ac:dyDescent="0.25"/>
  <cols>
    <col min="1" max="1" width="40.109375" customWidth="1"/>
    <col min="2" max="3" width="9.44140625" customWidth="1"/>
    <col min="4" max="4" width="18.109375" customWidth="1"/>
    <col min="5" max="5" width="15.5546875" customWidth="1"/>
    <col min="6" max="6" width="14.44140625" customWidth="1"/>
    <col min="7" max="7" width="16.5546875" customWidth="1"/>
    <col min="8" max="8" width="14" customWidth="1"/>
    <col min="9" max="9" width="15.88671875" customWidth="1"/>
    <col min="10" max="11" width="11.88671875" customWidth="1"/>
    <col min="12" max="12" width="12.88671875" customWidth="1"/>
  </cols>
  <sheetData>
    <row r="1" spans="1:12" ht="15.75" hidden="1" customHeight="1" thickBot="1" x14ac:dyDescent="0.3">
      <c r="I1" s="340"/>
      <c r="J1" s="224"/>
      <c r="K1" s="224"/>
      <c r="L1" s="224"/>
    </row>
    <row r="2" spans="1:12" ht="14.4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2.75" customHeight="1" x14ac:dyDescent="0.25">
      <c r="A3" s="341" t="s">
        <v>240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3"/>
    </row>
    <row r="4" spans="1:12" ht="31.95" customHeight="1" x14ac:dyDescent="0.25">
      <c r="A4" s="344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3"/>
    </row>
    <row r="5" spans="1:12" ht="15" thickBot="1" x14ac:dyDescent="0.3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30" customHeight="1" thickBot="1" x14ac:dyDescent="0.3">
      <c r="A6" s="328" t="s">
        <v>0</v>
      </c>
      <c r="B6" s="328" t="s">
        <v>34</v>
      </c>
      <c r="C6" s="328" t="s">
        <v>76</v>
      </c>
      <c r="D6" s="333" t="s">
        <v>61</v>
      </c>
      <c r="E6" s="334"/>
      <c r="F6" s="334"/>
      <c r="G6" s="334"/>
      <c r="H6" s="334"/>
      <c r="I6" s="334"/>
      <c r="J6" s="334"/>
      <c r="K6" s="334"/>
      <c r="L6" s="335"/>
    </row>
    <row r="7" spans="1:12" ht="15.75" customHeight="1" thickBot="1" x14ac:dyDescent="0.3">
      <c r="A7" s="347"/>
      <c r="B7" s="347"/>
      <c r="C7" s="336"/>
      <c r="D7" s="348" t="s">
        <v>62</v>
      </c>
      <c r="E7" s="349"/>
      <c r="F7" s="350"/>
      <c r="G7" s="333" t="s">
        <v>5</v>
      </c>
      <c r="H7" s="334"/>
      <c r="I7" s="334"/>
      <c r="J7" s="334"/>
      <c r="K7" s="334"/>
      <c r="L7" s="335"/>
    </row>
    <row r="8" spans="1:12" ht="97.2" customHeight="1" thickBot="1" x14ac:dyDescent="0.3">
      <c r="A8" s="347"/>
      <c r="B8" s="347"/>
      <c r="C8" s="337"/>
      <c r="D8" s="351"/>
      <c r="E8" s="352"/>
      <c r="F8" s="353"/>
      <c r="G8" s="333" t="s">
        <v>125</v>
      </c>
      <c r="H8" s="334"/>
      <c r="I8" s="335"/>
      <c r="J8" s="333" t="s">
        <v>126</v>
      </c>
      <c r="K8" s="334"/>
      <c r="L8" s="335"/>
    </row>
    <row r="9" spans="1:12" ht="20.399999999999999" customHeight="1" x14ac:dyDescent="0.25">
      <c r="A9" s="347"/>
      <c r="B9" s="347"/>
      <c r="C9" s="337"/>
      <c r="D9" s="70" t="s">
        <v>241</v>
      </c>
      <c r="E9" s="70" t="s">
        <v>121</v>
      </c>
      <c r="F9" s="70" t="s">
        <v>242</v>
      </c>
      <c r="G9" s="70" t="s">
        <v>241</v>
      </c>
      <c r="H9" s="70" t="s">
        <v>121</v>
      </c>
      <c r="I9" s="70" t="s">
        <v>242</v>
      </c>
      <c r="J9" s="70" t="s">
        <v>241</v>
      </c>
      <c r="K9" s="70" t="s">
        <v>121</v>
      </c>
      <c r="L9" s="70" t="s">
        <v>243</v>
      </c>
    </row>
    <row r="10" spans="1:12" ht="45.6" thickBot="1" x14ac:dyDescent="0.3">
      <c r="A10" s="347"/>
      <c r="B10" s="347"/>
      <c r="C10" s="337"/>
      <c r="D10" s="70" t="s">
        <v>122</v>
      </c>
      <c r="E10" s="70" t="s">
        <v>123</v>
      </c>
      <c r="F10" s="70" t="s">
        <v>124</v>
      </c>
      <c r="G10" s="70" t="s">
        <v>122</v>
      </c>
      <c r="H10" s="70" t="s">
        <v>123</v>
      </c>
      <c r="I10" s="70" t="s">
        <v>124</v>
      </c>
      <c r="J10" s="70" t="s">
        <v>122</v>
      </c>
      <c r="K10" s="70" t="s">
        <v>123</v>
      </c>
      <c r="L10" s="70" t="s">
        <v>124</v>
      </c>
    </row>
    <row r="11" spans="1:12" ht="15.6" thickBot="1" x14ac:dyDescent="0.3">
      <c r="A11" s="68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69">
        <v>10</v>
      </c>
      <c r="K11" s="69">
        <v>11</v>
      </c>
      <c r="L11" s="69">
        <v>12</v>
      </c>
    </row>
    <row r="12" spans="1:12" ht="15" customHeight="1" x14ac:dyDescent="0.25">
      <c r="A12" s="67" t="s">
        <v>63</v>
      </c>
      <c r="B12" s="328">
        <v>1</v>
      </c>
      <c r="C12" s="328" t="s">
        <v>36</v>
      </c>
      <c r="D12" s="297">
        <f>Лист3!D50</f>
        <v>392200</v>
      </c>
      <c r="E12" s="297">
        <f>Лист3!E50</f>
        <v>388600</v>
      </c>
      <c r="F12" s="297">
        <f>Лист3!F50</f>
        <v>388600</v>
      </c>
      <c r="G12" s="297">
        <f>D12</f>
        <v>392200</v>
      </c>
      <c r="H12" s="297">
        <f>E12</f>
        <v>388600</v>
      </c>
      <c r="I12" s="297">
        <f>F12</f>
        <v>388600</v>
      </c>
      <c r="J12" s="338"/>
      <c r="K12" s="338"/>
      <c r="L12" s="338"/>
    </row>
    <row r="13" spans="1:12" ht="30.6" thickBot="1" x14ac:dyDescent="0.3">
      <c r="A13" s="48" t="s">
        <v>64</v>
      </c>
      <c r="B13" s="346"/>
      <c r="C13" s="346"/>
      <c r="D13" s="298"/>
      <c r="E13" s="298"/>
      <c r="F13" s="298"/>
      <c r="G13" s="298"/>
      <c r="H13" s="298"/>
      <c r="I13" s="298"/>
      <c r="J13" s="345"/>
      <c r="K13" s="345"/>
      <c r="L13" s="345"/>
    </row>
    <row r="14" spans="1:12" ht="13.2" customHeight="1" x14ac:dyDescent="0.25">
      <c r="A14" s="326" t="s">
        <v>77</v>
      </c>
      <c r="B14" s="328">
        <v>1001</v>
      </c>
      <c r="C14" s="328" t="s">
        <v>36</v>
      </c>
      <c r="D14" s="329"/>
      <c r="E14" s="331"/>
      <c r="F14" s="331"/>
      <c r="G14" s="331"/>
      <c r="H14" s="338"/>
      <c r="I14" s="338"/>
      <c r="J14" s="338"/>
      <c r="K14" s="338"/>
      <c r="L14" s="338"/>
    </row>
    <row r="15" spans="1:12" x14ac:dyDescent="0.25">
      <c r="A15" s="327"/>
      <c r="B15" s="327"/>
      <c r="C15" s="327"/>
      <c r="D15" s="330"/>
      <c r="E15" s="332"/>
      <c r="F15" s="332"/>
      <c r="G15" s="332"/>
      <c r="H15" s="339"/>
      <c r="I15" s="339"/>
      <c r="J15" s="339"/>
      <c r="K15" s="339"/>
      <c r="L15" s="339"/>
    </row>
    <row r="16" spans="1:12" x14ac:dyDescent="0.25">
      <c r="A16" s="327"/>
      <c r="B16" s="327"/>
      <c r="C16" s="327"/>
      <c r="D16" s="330"/>
      <c r="E16" s="332"/>
      <c r="F16" s="332"/>
      <c r="G16" s="332"/>
      <c r="H16" s="339"/>
      <c r="I16" s="339"/>
      <c r="J16" s="339"/>
      <c r="K16" s="339"/>
      <c r="L16" s="339"/>
    </row>
    <row r="17" spans="1:12" x14ac:dyDescent="0.25">
      <c r="A17" s="327"/>
      <c r="B17" s="327"/>
      <c r="C17" s="327"/>
      <c r="D17" s="330"/>
      <c r="E17" s="332"/>
      <c r="F17" s="332"/>
      <c r="G17" s="332"/>
      <c r="H17" s="339"/>
      <c r="I17" s="339"/>
      <c r="J17" s="339"/>
      <c r="K17" s="339"/>
      <c r="L17" s="339"/>
    </row>
    <row r="18" spans="1:12" ht="8.25" customHeight="1" thickBot="1" x14ac:dyDescent="0.3">
      <c r="A18" s="327"/>
      <c r="B18" s="327"/>
      <c r="C18" s="327"/>
      <c r="D18" s="330"/>
      <c r="E18" s="332"/>
      <c r="F18" s="332"/>
      <c r="G18" s="332"/>
      <c r="H18" s="339"/>
      <c r="I18" s="339"/>
      <c r="J18" s="339"/>
      <c r="K18" s="339"/>
      <c r="L18" s="339"/>
    </row>
    <row r="19" spans="1:12" ht="3" hidden="1" customHeight="1" thickBot="1" x14ac:dyDescent="0.3">
      <c r="A19" s="327"/>
      <c r="B19" s="327"/>
      <c r="C19" s="327"/>
      <c r="D19" s="330"/>
      <c r="E19" s="332"/>
      <c r="F19" s="332"/>
      <c r="G19" s="332"/>
      <c r="H19" s="339"/>
      <c r="I19" s="339"/>
      <c r="J19" s="339"/>
      <c r="K19" s="339"/>
      <c r="L19" s="339"/>
    </row>
    <row r="20" spans="1:12" ht="13.95" hidden="1" customHeight="1" thickBot="1" x14ac:dyDescent="0.3">
      <c r="A20" s="327"/>
      <c r="B20" s="327"/>
      <c r="C20" s="327"/>
      <c r="D20" s="330"/>
      <c r="E20" s="332"/>
      <c r="F20" s="332"/>
      <c r="G20" s="332"/>
      <c r="H20" s="339"/>
      <c r="I20" s="339"/>
      <c r="J20" s="339"/>
      <c r="K20" s="339"/>
      <c r="L20" s="339"/>
    </row>
    <row r="21" spans="1:12" ht="16.2" thickBot="1" x14ac:dyDescent="0.3">
      <c r="A21" s="49"/>
      <c r="B21" s="49"/>
      <c r="C21" s="49"/>
      <c r="D21" s="58"/>
      <c r="E21" s="59"/>
      <c r="F21" s="59"/>
      <c r="G21" s="59"/>
      <c r="H21" s="77"/>
      <c r="I21" s="77"/>
      <c r="J21" s="77"/>
      <c r="K21" s="77"/>
      <c r="L21" s="77"/>
    </row>
    <row r="22" spans="1:12" ht="30.6" thickBot="1" x14ac:dyDescent="0.3">
      <c r="A22" s="51" t="s">
        <v>65</v>
      </c>
      <c r="B22" s="71">
        <v>2001</v>
      </c>
      <c r="C22" s="33">
        <v>2019</v>
      </c>
      <c r="D22" s="62">
        <f t="shared" ref="D22:I22" si="0">D12</f>
        <v>392200</v>
      </c>
      <c r="E22" s="62">
        <f t="shared" si="0"/>
        <v>388600</v>
      </c>
      <c r="F22" s="62">
        <f t="shared" si="0"/>
        <v>388600</v>
      </c>
      <c r="G22" s="62">
        <f>D22</f>
        <v>392200</v>
      </c>
      <c r="H22" s="62">
        <f t="shared" si="0"/>
        <v>388600</v>
      </c>
      <c r="I22" s="62">
        <f t="shared" si="0"/>
        <v>388600</v>
      </c>
      <c r="J22" s="78"/>
      <c r="K22" s="78"/>
      <c r="L22" s="78"/>
    </row>
    <row r="23" spans="1:12" ht="15.6" thickBot="1" x14ac:dyDescent="0.3">
      <c r="A23" s="35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</sheetData>
  <mergeCells count="33">
    <mergeCell ref="I1:L1"/>
    <mergeCell ref="A3:L4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G12:G13"/>
    <mergeCell ref="A6:A10"/>
    <mergeCell ref="B6:B10"/>
    <mergeCell ref="D6:L6"/>
    <mergeCell ref="D7:F8"/>
    <mergeCell ref="G7:L7"/>
    <mergeCell ref="G8:I8"/>
    <mergeCell ref="C6:C10"/>
    <mergeCell ref="F14:F20"/>
    <mergeCell ref="G14:G20"/>
    <mergeCell ref="H14:H20"/>
    <mergeCell ref="H12:H13"/>
    <mergeCell ref="J8:L8"/>
    <mergeCell ref="I14:I20"/>
    <mergeCell ref="J14:J20"/>
    <mergeCell ref="K14:K20"/>
    <mergeCell ref="L14:L20"/>
    <mergeCell ref="A14:A20"/>
    <mergeCell ref="B14:B20"/>
    <mergeCell ref="C14:C20"/>
    <mergeCell ref="D14:D20"/>
    <mergeCell ref="E14:E20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8" zoomScaleSheetLayoutView="100" workbookViewId="0">
      <selection activeCell="C12" sqref="C12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340"/>
      <c r="B1" s="224"/>
      <c r="C1" s="224"/>
    </row>
    <row r="2" spans="1:3" ht="0.6" customHeight="1" x14ac:dyDescent="0.25">
      <c r="A2" s="32"/>
    </row>
    <row r="3" spans="1:3" ht="19.95" customHeight="1" thickBot="1" x14ac:dyDescent="0.3">
      <c r="A3" s="354" t="s">
        <v>78</v>
      </c>
      <c r="B3" s="355"/>
      <c r="C3" s="355"/>
    </row>
    <row r="4" spans="1:3" ht="30.6" thickBot="1" x14ac:dyDescent="0.3">
      <c r="A4" s="50" t="s">
        <v>0</v>
      </c>
      <c r="B4" s="38" t="s">
        <v>34</v>
      </c>
      <c r="C4" s="50" t="s">
        <v>79</v>
      </c>
    </row>
    <row r="5" spans="1:3" ht="15.6" thickBot="1" x14ac:dyDescent="0.3">
      <c r="A5" s="37">
        <v>1</v>
      </c>
      <c r="B5" s="34">
        <v>2</v>
      </c>
      <c r="C5" s="37">
        <v>3</v>
      </c>
    </row>
    <row r="6" spans="1:3" ht="34.200000000000003" customHeight="1" thickBot="1" x14ac:dyDescent="0.3">
      <c r="A6" s="51" t="s">
        <v>80</v>
      </c>
      <c r="B6" s="52" t="s">
        <v>81</v>
      </c>
      <c r="C6" s="35"/>
    </row>
    <row r="7" spans="1:3" ht="96" customHeight="1" thickBot="1" x14ac:dyDescent="0.3">
      <c r="A7" s="51" t="s">
        <v>82</v>
      </c>
      <c r="B7" s="52" t="s">
        <v>83</v>
      </c>
      <c r="C7" s="35"/>
    </row>
    <row r="8" spans="1:3" ht="43.95" customHeight="1" thickBot="1" x14ac:dyDescent="0.3">
      <c r="A8" s="51" t="s">
        <v>84</v>
      </c>
      <c r="B8" s="52" t="s">
        <v>85</v>
      </c>
      <c r="C8" s="35"/>
    </row>
    <row r="9" spans="1:3" ht="16.2" customHeight="1" x14ac:dyDescent="0.25">
      <c r="A9" s="53"/>
      <c r="B9" s="54"/>
      <c r="C9" s="27"/>
    </row>
    <row r="10" spans="1:3" ht="24" customHeight="1" x14ac:dyDescent="0.25">
      <c r="A10" s="56" t="s">
        <v>29</v>
      </c>
      <c r="B10" s="55"/>
      <c r="C10" s="64" t="s">
        <v>119</v>
      </c>
    </row>
    <row r="11" spans="1:3" ht="19.2" customHeight="1" x14ac:dyDescent="0.25">
      <c r="A11" s="56" t="s">
        <v>86</v>
      </c>
      <c r="B11" s="55"/>
      <c r="C11" t="s">
        <v>87</v>
      </c>
    </row>
    <row r="12" spans="1:3" ht="23.4" customHeight="1" x14ac:dyDescent="0.25">
      <c r="A12" s="56" t="s">
        <v>16</v>
      </c>
      <c r="B12" s="57"/>
      <c r="C12" t="s">
        <v>88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6" zoomScale="90" zoomScaleNormal="90" workbookViewId="0">
      <selection activeCell="E36" sqref="E36"/>
    </sheetView>
  </sheetViews>
  <sheetFormatPr defaultColWidth="9.88671875" defaultRowHeight="13.2" x14ac:dyDescent="0.25"/>
  <cols>
    <col min="1" max="1" width="3.5546875" customWidth="1"/>
    <col min="2" max="2" width="26.33203125" customWidth="1"/>
    <col min="4" max="4" width="11.44140625" customWidth="1"/>
    <col min="5" max="5" width="10.109375" bestFit="1" customWidth="1"/>
    <col min="6" max="6" width="13.44140625" customWidth="1"/>
    <col min="7" max="7" width="15.44140625" customWidth="1"/>
    <col min="8" max="8" width="12" customWidth="1"/>
    <col min="10" max="10" width="17.109375" customWidth="1"/>
    <col min="11" max="11" width="15.44140625" customWidth="1"/>
    <col min="12" max="12" width="13" customWidth="1"/>
  </cols>
  <sheetData>
    <row r="1" spans="1:12" ht="13.8" x14ac:dyDescent="0.3">
      <c r="A1" s="79"/>
    </row>
    <row r="2" spans="1:12" ht="15.6" x14ac:dyDescent="0.3">
      <c r="A2" s="369" t="s">
        <v>127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2" ht="13.8" x14ac:dyDescent="0.2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2" ht="13.8" x14ac:dyDescent="0.25">
      <c r="A4" s="371" t="s">
        <v>128</v>
      </c>
      <c r="B4" s="372"/>
      <c r="C4" s="372"/>
      <c r="D4" s="372"/>
      <c r="E4" s="372"/>
      <c r="F4" s="372"/>
      <c r="G4" s="372"/>
      <c r="H4" s="372"/>
      <c r="I4" s="372"/>
      <c r="J4" s="372"/>
      <c r="K4" s="81"/>
    </row>
    <row r="5" spans="1:12" ht="13.8" x14ac:dyDescent="0.25">
      <c r="A5" s="371" t="s">
        <v>129</v>
      </c>
      <c r="B5" s="372"/>
      <c r="C5" s="372"/>
      <c r="D5" s="372"/>
      <c r="E5" s="372"/>
      <c r="F5" s="372"/>
      <c r="G5" s="372"/>
      <c r="H5" s="372"/>
      <c r="I5" s="372"/>
      <c r="J5" s="372"/>
      <c r="K5" s="81"/>
    </row>
    <row r="6" spans="1:12" ht="13.8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2" ht="15.6" x14ac:dyDescent="0.3">
      <c r="A7" s="373" t="s">
        <v>130</v>
      </c>
      <c r="B7" s="374"/>
      <c r="C7" s="374"/>
      <c r="D7" s="374"/>
      <c r="E7" s="374"/>
      <c r="F7" s="374"/>
      <c r="G7" s="374"/>
      <c r="H7" s="374"/>
      <c r="I7" s="374"/>
      <c r="J7" s="374"/>
      <c r="K7" s="81"/>
    </row>
    <row r="8" spans="1:12" ht="16.2" thickBot="1" x14ac:dyDescent="0.35">
      <c r="A8" s="82"/>
      <c r="B8" s="83"/>
      <c r="C8" s="83"/>
      <c r="D8" s="83"/>
      <c r="E8" s="83"/>
      <c r="F8" s="83"/>
      <c r="G8" s="83"/>
      <c r="H8" s="83"/>
      <c r="I8" s="83"/>
      <c r="J8" s="83"/>
      <c r="K8" s="81"/>
    </row>
    <row r="9" spans="1:12" ht="16.2" thickBot="1" x14ac:dyDescent="0.3">
      <c r="A9" s="358" t="s">
        <v>131</v>
      </c>
      <c r="B9" s="358" t="s">
        <v>132</v>
      </c>
      <c r="C9" s="358" t="s">
        <v>133</v>
      </c>
      <c r="D9" s="364" t="s">
        <v>134</v>
      </c>
      <c r="E9" s="365"/>
      <c r="F9" s="365"/>
      <c r="G9" s="366"/>
      <c r="H9" s="358" t="s">
        <v>135</v>
      </c>
      <c r="I9" s="358" t="s">
        <v>136</v>
      </c>
      <c r="J9" s="361" t="s">
        <v>137</v>
      </c>
      <c r="K9" s="362"/>
      <c r="L9" s="363"/>
    </row>
    <row r="10" spans="1:12" ht="16.2" thickBot="1" x14ac:dyDescent="0.3">
      <c r="A10" s="359"/>
      <c r="B10" s="359"/>
      <c r="C10" s="359"/>
      <c r="D10" s="358" t="s">
        <v>35</v>
      </c>
      <c r="E10" s="364" t="s">
        <v>5</v>
      </c>
      <c r="F10" s="365"/>
      <c r="G10" s="366"/>
      <c r="H10" s="359"/>
      <c r="I10" s="359"/>
      <c r="J10" s="358" t="s">
        <v>138</v>
      </c>
      <c r="K10" s="358" t="s">
        <v>139</v>
      </c>
      <c r="L10" s="358" t="s">
        <v>140</v>
      </c>
    </row>
    <row r="11" spans="1:12" ht="63.75" customHeight="1" thickBot="1" x14ac:dyDescent="0.3">
      <c r="A11" s="360"/>
      <c r="B11" s="360"/>
      <c r="C11" s="360"/>
      <c r="D11" s="360"/>
      <c r="E11" s="84" t="s">
        <v>141</v>
      </c>
      <c r="F11" s="84" t="s">
        <v>142</v>
      </c>
      <c r="G11" s="84" t="s">
        <v>143</v>
      </c>
      <c r="H11" s="360"/>
      <c r="I11" s="360"/>
      <c r="J11" s="367"/>
      <c r="K11" s="367"/>
      <c r="L11" s="367"/>
    </row>
    <row r="12" spans="1:12" ht="16.2" thickBot="1" x14ac:dyDescent="0.3">
      <c r="A12" s="85">
        <v>1</v>
      </c>
      <c r="B12" s="84">
        <v>2</v>
      </c>
      <c r="C12" s="84">
        <v>3</v>
      </c>
      <c r="D12" s="84">
        <v>4</v>
      </c>
      <c r="E12" s="84">
        <v>5</v>
      </c>
      <c r="F12" s="84">
        <v>6</v>
      </c>
      <c r="G12" s="84">
        <v>7</v>
      </c>
      <c r="H12" s="84">
        <v>8</v>
      </c>
      <c r="I12" s="84">
        <v>9</v>
      </c>
      <c r="J12" s="84">
        <v>10</v>
      </c>
      <c r="K12" s="86">
        <v>11</v>
      </c>
      <c r="L12" s="87">
        <v>12</v>
      </c>
    </row>
    <row r="13" spans="1:12" ht="22.5" customHeight="1" thickBot="1" x14ac:dyDescent="0.3">
      <c r="A13" s="88">
        <v>1</v>
      </c>
      <c r="B13" s="128" t="s">
        <v>29</v>
      </c>
      <c r="C13" s="89">
        <v>1</v>
      </c>
      <c r="D13" s="90">
        <f>E13+F13+G13+H13</f>
        <v>30662</v>
      </c>
      <c r="E13" s="92">
        <v>23204</v>
      </c>
      <c r="F13" s="91">
        <v>5801</v>
      </c>
      <c r="G13" s="90">
        <v>1657</v>
      </c>
      <c r="H13" s="90">
        <v>0</v>
      </c>
      <c r="I13" s="90">
        <v>0</v>
      </c>
      <c r="J13" s="90">
        <v>410000</v>
      </c>
      <c r="K13" s="90">
        <v>410000</v>
      </c>
      <c r="L13" s="90">
        <v>410000</v>
      </c>
    </row>
    <row r="14" spans="1:12" ht="17.25" customHeight="1" thickBot="1" x14ac:dyDescent="0.3">
      <c r="A14" s="88">
        <v>2</v>
      </c>
      <c r="B14" s="128" t="s">
        <v>197</v>
      </c>
      <c r="C14" s="89">
        <v>0.5</v>
      </c>
      <c r="D14" s="90">
        <f>(E14+F14+G14+H14)*0.5</f>
        <v>5307</v>
      </c>
      <c r="E14" s="76">
        <v>4496</v>
      </c>
      <c r="F14" s="90">
        <v>1124</v>
      </c>
      <c r="G14" s="90">
        <v>4994</v>
      </c>
      <c r="H14" s="90">
        <v>0</v>
      </c>
      <c r="I14" s="90">
        <v>0</v>
      </c>
      <c r="J14" s="90">
        <v>110000</v>
      </c>
      <c r="K14" s="90">
        <v>110000</v>
      </c>
      <c r="L14" s="90">
        <v>110000</v>
      </c>
    </row>
    <row r="15" spans="1:12" ht="24" customHeight="1" thickBot="1" x14ac:dyDescent="0.3">
      <c r="A15" s="93">
        <v>3</v>
      </c>
      <c r="B15" s="128" t="s">
        <v>198</v>
      </c>
      <c r="C15" s="89">
        <v>1</v>
      </c>
      <c r="D15" s="90">
        <f>E15+F15+G15+H15</f>
        <v>14244</v>
      </c>
      <c r="E15" s="76">
        <v>10977</v>
      </c>
      <c r="F15" s="90">
        <v>2744</v>
      </c>
      <c r="G15" s="90">
        <v>523</v>
      </c>
      <c r="H15" s="90">
        <v>0</v>
      </c>
      <c r="I15" s="90">
        <v>0</v>
      </c>
      <c r="J15" s="90">
        <v>192000</v>
      </c>
      <c r="K15" s="90">
        <v>192000</v>
      </c>
      <c r="L15" s="90">
        <v>192000</v>
      </c>
    </row>
    <row r="16" spans="1:12" s="72" customFormat="1" ht="16.2" thickBot="1" x14ac:dyDescent="0.3">
      <c r="A16" s="412">
        <v>4</v>
      </c>
      <c r="B16" s="432" t="s">
        <v>206</v>
      </c>
      <c r="C16" s="413">
        <v>4</v>
      </c>
      <c r="D16" s="76">
        <f>(E16+F16+G16+H16)</f>
        <v>26099</v>
      </c>
      <c r="E16" s="76">
        <v>19526</v>
      </c>
      <c r="F16" s="76">
        <v>4882</v>
      </c>
      <c r="G16" s="76">
        <v>1691</v>
      </c>
      <c r="H16" s="76">
        <v>0</v>
      </c>
      <c r="I16" s="76">
        <v>0</v>
      </c>
      <c r="J16" s="76">
        <v>1510640</v>
      </c>
      <c r="K16" s="76">
        <v>1510640</v>
      </c>
      <c r="L16" s="76">
        <v>1510640</v>
      </c>
    </row>
    <row r="17" spans="1:13" s="72" customFormat="1" ht="18.75" customHeight="1" thickBot="1" x14ac:dyDescent="0.3">
      <c r="A17" s="412">
        <v>5</v>
      </c>
      <c r="B17" s="432" t="s">
        <v>207</v>
      </c>
      <c r="C17" s="413">
        <v>1</v>
      </c>
      <c r="D17" s="76">
        <f>E17+F17+G17+H17</f>
        <v>26099</v>
      </c>
      <c r="E17" s="76">
        <v>19526</v>
      </c>
      <c r="F17" s="76">
        <v>4882</v>
      </c>
      <c r="G17" s="76">
        <v>1691</v>
      </c>
      <c r="H17" s="76">
        <v>0</v>
      </c>
      <c r="I17" s="76">
        <v>0</v>
      </c>
      <c r="J17" s="76">
        <v>310000</v>
      </c>
      <c r="K17" s="76">
        <v>310000</v>
      </c>
      <c r="L17" s="76">
        <v>310000</v>
      </c>
    </row>
    <row r="18" spans="1:13" ht="53.25" customHeight="1" thickBot="1" x14ac:dyDescent="0.3">
      <c r="A18" s="93">
        <v>6</v>
      </c>
      <c r="B18" s="128" t="s">
        <v>199</v>
      </c>
      <c r="C18" s="89">
        <v>1</v>
      </c>
      <c r="D18" s="90">
        <f>(E18+F18+G18+H18)*1</f>
        <v>11280</v>
      </c>
      <c r="E18" s="76">
        <v>4050</v>
      </c>
      <c r="F18" s="90">
        <v>1013</v>
      </c>
      <c r="G18" s="90">
        <v>6217</v>
      </c>
      <c r="H18" s="90">
        <v>0</v>
      </c>
      <c r="I18" s="90">
        <v>0</v>
      </c>
      <c r="J18" s="76">
        <f>D18*12</f>
        <v>135360</v>
      </c>
      <c r="K18" s="76">
        <v>135360</v>
      </c>
      <c r="L18" s="90">
        <v>135360</v>
      </c>
    </row>
    <row r="19" spans="1:13" ht="48.75" customHeight="1" thickBot="1" x14ac:dyDescent="0.3">
      <c r="A19" s="93">
        <v>7</v>
      </c>
      <c r="B19" s="128" t="s">
        <v>200</v>
      </c>
      <c r="C19" s="89">
        <v>0.5</v>
      </c>
      <c r="D19" s="90">
        <f>(E19+F19+G19+H19)*0.5</f>
        <v>5640</v>
      </c>
      <c r="E19" s="76">
        <v>5051</v>
      </c>
      <c r="F19" s="90">
        <v>1263</v>
      </c>
      <c r="G19" s="90">
        <v>4966</v>
      </c>
      <c r="H19" s="90">
        <v>0</v>
      </c>
      <c r="I19" s="90">
        <v>0</v>
      </c>
      <c r="J19" s="76">
        <v>97000</v>
      </c>
      <c r="K19" s="76">
        <v>97000</v>
      </c>
      <c r="L19" s="90">
        <v>97000</v>
      </c>
    </row>
    <row r="20" spans="1:13" ht="24" customHeight="1" thickBot="1" x14ac:dyDescent="0.3">
      <c r="A20" s="93">
        <v>8</v>
      </c>
      <c r="B20" s="128" t="s">
        <v>201</v>
      </c>
      <c r="C20" s="89">
        <v>1</v>
      </c>
      <c r="D20" s="90">
        <f>(E20+F20+G20+H20)*1</f>
        <v>18453</v>
      </c>
      <c r="E20" s="76">
        <v>14762</v>
      </c>
      <c r="F20" s="90">
        <v>3691</v>
      </c>
      <c r="G20" s="90">
        <v>0</v>
      </c>
      <c r="H20" s="90">
        <v>0</v>
      </c>
      <c r="I20" s="90">
        <v>0</v>
      </c>
      <c r="J20" s="76">
        <v>225000</v>
      </c>
      <c r="K20" s="76">
        <v>225000</v>
      </c>
      <c r="L20" s="90">
        <v>225000</v>
      </c>
    </row>
    <row r="21" spans="1:13" ht="31.8" thickBot="1" x14ac:dyDescent="0.3">
      <c r="A21" s="93">
        <v>9</v>
      </c>
      <c r="B21" s="128" t="s">
        <v>202</v>
      </c>
      <c r="C21" s="89">
        <v>0.5</v>
      </c>
      <c r="D21" s="90">
        <f>(E21+F21+G21+H21)*0.5</f>
        <v>9941</v>
      </c>
      <c r="E21" s="76">
        <v>15906</v>
      </c>
      <c r="F21" s="90">
        <v>3976</v>
      </c>
      <c r="G21" s="90">
        <v>0</v>
      </c>
      <c r="H21" s="90">
        <v>0</v>
      </c>
      <c r="I21" s="90">
        <v>0</v>
      </c>
      <c r="J21" s="76">
        <v>230000</v>
      </c>
      <c r="K21" s="76">
        <v>230000</v>
      </c>
      <c r="L21" s="90">
        <v>230000</v>
      </c>
    </row>
    <row r="22" spans="1:13" ht="61.2" customHeight="1" thickBot="1" x14ac:dyDescent="0.3">
      <c r="A22" s="93">
        <v>10</v>
      </c>
      <c r="B22" s="128" t="s">
        <v>203</v>
      </c>
      <c r="C22" s="89">
        <v>1</v>
      </c>
      <c r="D22" s="90">
        <f>(E22+F22+G22+H22)*1</f>
        <v>11280</v>
      </c>
      <c r="E22" s="76">
        <v>3864</v>
      </c>
      <c r="F22" s="90">
        <v>966</v>
      </c>
      <c r="G22" s="90">
        <v>6450</v>
      </c>
      <c r="H22" s="90">
        <v>0</v>
      </c>
      <c r="I22" s="90">
        <v>0</v>
      </c>
      <c r="J22" s="76">
        <v>136000</v>
      </c>
      <c r="K22" s="76">
        <v>136000</v>
      </c>
      <c r="L22" s="90">
        <v>136000</v>
      </c>
    </row>
    <row r="23" spans="1:13" ht="31.8" thickBot="1" x14ac:dyDescent="0.3">
      <c r="A23" s="93">
        <v>11</v>
      </c>
      <c r="B23" s="128" t="s">
        <v>204</v>
      </c>
      <c r="C23" s="89">
        <v>1</v>
      </c>
      <c r="D23" s="90">
        <f>(E23+F23+G23+H23)*1</f>
        <v>11280</v>
      </c>
      <c r="E23" s="76">
        <v>3715</v>
      </c>
      <c r="F23" s="90">
        <v>929</v>
      </c>
      <c r="G23" s="90">
        <v>6636</v>
      </c>
      <c r="H23" s="90">
        <v>0</v>
      </c>
      <c r="I23" s="90">
        <v>0</v>
      </c>
      <c r="J23" s="76">
        <v>136000</v>
      </c>
      <c r="K23" s="76">
        <v>136000</v>
      </c>
      <c r="L23" s="90">
        <v>136000</v>
      </c>
    </row>
    <row r="24" spans="1:13" ht="16.2" thickBot="1" x14ac:dyDescent="0.3">
      <c r="A24" s="93">
        <v>12</v>
      </c>
      <c r="B24" s="128" t="s">
        <v>205</v>
      </c>
      <c r="C24" s="89">
        <v>3</v>
      </c>
      <c r="D24" s="90">
        <f>(E24+F24+G24+H24)</f>
        <v>11280</v>
      </c>
      <c r="E24" s="76">
        <v>3715</v>
      </c>
      <c r="F24" s="90">
        <v>929</v>
      </c>
      <c r="G24" s="90">
        <v>6636</v>
      </c>
      <c r="H24" s="90">
        <v>0</v>
      </c>
      <c r="I24" s="90">
        <v>0</v>
      </c>
      <c r="J24" s="90">
        <v>408000</v>
      </c>
      <c r="K24" s="90">
        <v>408000</v>
      </c>
      <c r="L24" s="90">
        <v>408000</v>
      </c>
    </row>
    <row r="25" spans="1:13" ht="16.2" thickBot="1" x14ac:dyDescent="0.3">
      <c r="A25" s="356" t="s">
        <v>144</v>
      </c>
      <c r="B25" s="357"/>
      <c r="C25" s="89" t="s">
        <v>145</v>
      </c>
      <c r="D25" s="94"/>
      <c r="E25" s="89" t="s">
        <v>145</v>
      </c>
      <c r="F25" s="89" t="s">
        <v>145</v>
      </c>
      <c r="G25" s="89" t="s">
        <v>145</v>
      </c>
      <c r="H25" s="89" t="s">
        <v>145</v>
      </c>
      <c r="I25" s="89" t="s">
        <v>145</v>
      </c>
      <c r="J25" s="90">
        <f>J13+J14+J15+J16+J17+J18+J19+J20+J21+J22+J23+J24</f>
        <v>3900000</v>
      </c>
      <c r="K25" s="90">
        <v>3900000</v>
      </c>
      <c r="L25" s="91">
        <v>3900000</v>
      </c>
    </row>
    <row r="26" spans="1:13" ht="15.6" x14ac:dyDescent="0.25">
      <c r="J26" s="133"/>
      <c r="K26" s="133"/>
      <c r="L26" s="134"/>
      <c r="M26" s="46"/>
    </row>
    <row r="27" spans="1:13" x14ac:dyDescent="0.25">
      <c r="L27" s="46"/>
      <c r="M27" s="46"/>
    </row>
  </sheetData>
  <mergeCells count="17">
    <mergeCell ref="A2:K2"/>
    <mergeCell ref="A4:J4"/>
    <mergeCell ref="A5:J5"/>
    <mergeCell ref="A7:J7"/>
    <mergeCell ref="A25:B25"/>
    <mergeCell ref="I9:I11"/>
    <mergeCell ref="J9:L9"/>
    <mergeCell ref="D10:D11"/>
    <mergeCell ref="E10:G10"/>
    <mergeCell ref="J10:J11"/>
    <mergeCell ref="K10:K11"/>
    <mergeCell ref="L10:L11"/>
    <mergeCell ref="A9:A11"/>
    <mergeCell ref="B9:B11"/>
    <mergeCell ref="C9:C11"/>
    <mergeCell ref="D9:G9"/>
    <mergeCell ref="H9:H1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0" zoomScaleNormal="80" workbookViewId="0">
      <selection activeCell="G27" sqref="G27:G28"/>
    </sheetView>
  </sheetViews>
  <sheetFormatPr defaultColWidth="22.88671875" defaultRowHeight="13.2" x14ac:dyDescent="0.25"/>
  <cols>
    <col min="1" max="1" width="3.5546875" customWidth="1"/>
    <col min="2" max="2" width="51.44140625" customWidth="1"/>
    <col min="3" max="3" width="27" customWidth="1"/>
    <col min="5" max="5" width="17" customWidth="1"/>
    <col min="6" max="6" width="18.6640625" customWidth="1"/>
  </cols>
  <sheetData>
    <row r="1" spans="1:11" ht="41.25" customHeight="1" x14ac:dyDescent="0.25">
      <c r="A1" s="386" t="s">
        <v>146</v>
      </c>
      <c r="B1" s="387"/>
      <c r="C1" s="387"/>
      <c r="D1" s="387"/>
      <c r="E1" s="247"/>
      <c r="F1" s="247"/>
      <c r="G1" s="95"/>
      <c r="H1" s="95"/>
      <c r="I1" s="95"/>
      <c r="J1" s="95"/>
      <c r="K1" s="95"/>
    </row>
    <row r="2" spans="1:11" ht="16.2" thickBot="1" x14ac:dyDescent="0.35">
      <c r="A2" s="82"/>
      <c r="G2" s="46"/>
    </row>
    <row r="3" spans="1:11" ht="16.2" thickBot="1" x14ac:dyDescent="0.35">
      <c r="A3" s="358" t="s">
        <v>131</v>
      </c>
      <c r="B3" s="361" t="s">
        <v>147</v>
      </c>
      <c r="C3" s="358" t="s">
        <v>148</v>
      </c>
      <c r="D3" s="383" t="s">
        <v>149</v>
      </c>
      <c r="E3" s="384"/>
      <c r="F3" s="385"/>
      <c r="G3" s="46"/>
    </row>
    <row r="4" spans="1:11" ht="31.5" customHeight="1" thickBot="1" x14ac:dyDescent="0.3">
      <c r="A4" s="381"/>
      <c r="B4" s="382"/>
      <c r="C4" s="381"/>
      <c r="D4" s="84" t="s">
        <v>150</v>
      </c>
      <c r="E4" s="135" t="s">
        <v>151</v>
      </c>
      <c r="F4" s="135" t="s">
        <v>140</v>
      </c>
      <c r="G4" s="46"/>
    </row>
    <row r="5" spans="1:11" ht="16.2" thickBot="1" x14ac:dyDescent="0.3">
      <c r="A5" s="88">
        <v>1</v>
      </c>
      <c r="B5" s="84">
        <v>2</v>
      </c>
      <c r="C5" s="84">
        <v>3</v>
      </c>
      <c r="D5" s="84">
        <v>4</v>
      </c>
      <c r="E5" s="87">
        <v>5</v>
      </c>
      <c r="F5" s="87">
        <v>6</v>
      </c>
    </row>
    <row r="6" spans="1:11" ht="30.75" customHeight="1" thickBot="1" x14ac:dyDescent="0.3">
      <c r="A6" s="88">
        <v>1</v>
      </c>
      <c r="B6" s="96" t="s">
        <v>152</v>
      </c>
      <c r="C6" s="89" t="s">
        <v>145</v>
      </c>
      <c r="D6" s="90">
        <f>D7</f>
        <v>858000</v>
      </c>
      <c r="E6" s="90">
        <f>E7</f>
        <v>858000</v>
      </c>
      <c r="F6" s="90">
        <f>F7</f>
        <v>858000</v>
      </c>
    </row>
    <row r="7" spans="1:11" x14ac:dyDescent="0.25">
      <c r="A7" s="377" t="s">
        <v>44</v>
      </c>
      <c r="B7" s="379" t="s">
        <v>153</v>
      </c>
      <c r="C7" s="375">
        <v>3900000</v>
      </c>
      <c r="D7" s="375">
        <v>858000</v>
      </c>
      <c r="E7" s="375">
        <v>858000</v>
      </c>
      <c r="F7" s="375">
        <v>858000</v>
      </c>
    </row>
    <row r="8" spans="1:11" ht="21" customHeight="1" thickBot="1" x14ac:dyDescent="0.3">
      <c r="A8" s="378"/>
      <c r="B8" s="380"/>
      <c r="C8" s="376"/>
      <c r="D8" s="376"/>
      <c r="E8" s="376"/>
      <c r="F8" s="376"/>
    </row>
    <row r="9" spans="1:11" ht="18" customHeight="1" thickBot="1" x14ac:dyDescent="0.35">
      <c r="A9" s="88" t="s">
        <v>51</v>
      </c>
      <c r="B9" s="96" t="s">
        <v>154</v>
      </c>
      <c r="C9" s="97"/>
      <c r="D9" s="98"/>
      <c r="E9" s="99"/>
      <c r="F9" s="99"/>
    </row>
    <row r="10" spans="1:11" ht="52.5" customHeight="1" thickBot="1" x14ac:dyDescent="0.35">
      <c r="A10" s="88" t="s">
        <v>155</v>
      </c>
      <c r="B10" s="96" t="s">
        <v>156</v>
      </c>
      <c r="C10" s="97"/>
      <c r="D10" s="98"/>
      <c r="E10" s="60"/>
      <c r="F10" s="60"/>
    </row>
    <row r="11" spans="1:11" ht="42.75" customHeight="1" thickBot="1" x14ac:dyDescent="0.3">
      <c r="A11" s="88">
        <v>2</v>
      </c>
      <c r="B11" s="96" t="s">
        <v>157</v>
      </c>
      <c r="C11" s="89" t="s">
        <v>145</v>
      </c>
      <c r="D11" s="90">
        <f>D12</f>
        <v>113100</v>
      </c>
      <c r="E11" s="90">
        <f>E12</f>
        <v>113100</v>
      </c>
      <c r="F11" s="90">
        <f>F12</f>
        <v>113100</v>
      </c>
    </row>
    <row r="12" spans="1:11" ht="18" customHeight="1" x14ac:dyDescent="0.25">
      <c r="A12" s="377" t="s">
        <v>158</v>
      </c>
      <c r="B12" s="100" t="s">
        <v>5</v>
      </c>
      <c r="C12" s="375">
        <v>3900000</v>
      </c>
      <c r="D12" s="375">
        <v>113100</v>
      </c>
      <c r="E12" s="375">
        <v>113100</v>
      </c>
      <c r="F12" s="375">
        <v>113100</v>
      </c>
    </row>
    <row r="13" spans="1:11" ht="53.25" customHeight="1" thickBot="1" x14ac:dyDescent="0.3">
      <c r="A13" s="378"/>
      <c r="B13" s="96" t="s">
        <v>159</v>
      </c>
      <c r="C13" s="376"/>
      <c r="D13" s="376"/>
      <c r="E13" s="376"/>
      <c r="F13" s="376"/>
    </row>
    <row r="14" spans="1:11" ht="55.5" customHeight="1" thickBot="1" x14ac:dyDescent="0.35">
      <c r="A14" s="101" t="s">
        <v>160</v>
      </c>
      <c r="B14" s="96" t="s">
        <v>161</v>
      </c>
      <c r="C14" s="97"/>
      <c r="D14" s="98"/>
      <c r="E14" s="99"/>
      <c r="F14" s="99"/>
    </row>
    <row r="15" spans="1:11" ht="54.75" customHeight="1" thickBot="1" x14ac:dyDescent="0.35">
      <c r="A15" s="101" t="s">
        <v>162</v>
      </c>
      <c r="B15" s="96" t="s">
        <v>163</v>
      </c>
      <c r="C15" s="97"/>
      <c r="D15" s="98"/>
      <c r="E15" s="60"/>
      <c r="F15" s="60"/>
    </row>
    <row r="16" spans="1:11" ht="50.25" customHeight="1" thickBot="1" x14ac:dyDescent="0.35">
      <c r="A16" s="102" t="s">
        <v>164</v>
      </c>
      <c r="B16" s="103" t="s">
        <v>165</v>
      </c>
      <c r="C16" s="104"/>
      <c r="D16" s="105"/>
      <c r="E16" s="99"/>
      <c r="F16" s="99"/>
    </row>
    <row r="17" spans="1:6" s="107" customFormat="1" ht="47.25" customHeight="1" thickBot="1" x14ac:dyDescent="0.35">
      <c r="A17" s="102" t="s">
        <v>166</v>
      </c>
      <c r="B17" s="103" t="s">
        <v>165</v>
      </c>
      <c r="C17" s="104"/>
      <c r="D17" s="105"/>
      <c r="E17" s="106"/>
      <c r="F17" s="106"/>
    </row>
    <row r="18" spans="1:6" ht="48.75" customHeight="1" thickBot="1" x14ac:dyDescent="0.35">
      <c r="A18" s="101">
        <v>3</v>
      </c>
      <c r="B18" s="96" t="s">
        <v>167</v>
      </c>
      <c r="C18" s="91">
        <v>3900000</v>
      </c>
      <c r="D18" s="108">
        <v>206900</v>
      </c>
      <c r="E18" s="108">
        <v>206900</v>
      </c>
      <c r="F18" s="108">
        <v>206900</v>
      </c>
    </row>
    <row r="19" spans="1:6" ht="16.2" thickBot="1" x14ac:dyDescent="0.35">
      <c r="A19" s="101"/>
      <c r="B19" s="109" t="s">
        <v>144</v>
      </c>
      <c r="C19" s="110" t="s">
        <v>168</v>
      </c>
      <c r="D19" s="98">
        <f>D6+D11+D18</f>
        <v>1178000</v>
      </c>
      <c r="E19" s="98">
        <f>E6+E11+E18</f>
        <v>1178000</v>
      </c>
      <c r="F19" s="98">
        <f>F6+F11+F18</f>
        <v>1178000</v>
      </c>
    </row>
    <row r="20" spans="1:6" ht="15.6" x14ac:dyDescent="0.3">
      <c r="A20" s="82"/>
      <c r="E20" t="s">
        <v>169</v>
      </c>
    </row>
  </sheetData>
  <mergeCells count="16">
    <mergeCell ref="A3:A4"/>
    <mergeCell ref="B3:B4"/>
    <mergeCell ref="C3:C4"/>
    <mergeCell ref="D3:F3"/>
    <mergeCell ref="A1:F1"/>
    <mergeCell ref="F7:F8"/>
    <mergeCell ref="A12:A13"/>
    <mergeCell ref="C12:C13"/>
    <mergeCell ref="D12:D13"/>
    <mergeCell ref="E12:E13"/>
    <mergeCell ref="F12:F13"/>
    <mergeCell ref="A7:A8"/>
    <mergeCell ref="B7:B8"/>
    <mergeCell ref="C7:C8"/>
    <mergeCell ref="D7:D8"/>
    <mergeCell ref="E7:E8"/>
  </mergeCells>
  <hyperlinks>
    <hyperlink ref="B16" location="P1250" display="P1250"/>
    <hyperlink ref="B17" location="P1250" display="P1250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0" zoomScaleNormal="80" workbookViewId="0">
      <selection activeCell="D19" sqref="D19"/>
    </sheetView>
  </sheetViews>
  <sheetFormatPr defaultRowHeight="13.2" x14ac:dyDescent="0.25"/>
  <cols>
    <col min="2" max="2" width="22.109375" customWidth="1"/>
    <col min="3" max="3" width="17.109375" customWidth="1"/>
    <col min="4" max="4" width="15.109375" customWidth="1"/>
    <col min="5" max="5" width="22.6640625" customWidth="1"/>
    <col min="6" max="6" width="16.5546875" customWidth="1"/>
    <col min="7" max="7" width="18.88671875" customWidth="1"/>
  </cols>
  <sheetData>
    <row r="1" spans="1:10" ht="15.6" x14ac:dyDescent="0.3">
      <c r="A1" s="386" t="s">
        <v>170</v>
      </c>
      <c r="B1" s="388"/>
      <c r="C1" s="388"/>
      <c r="D1" s="388"/>
      <c r="E1" s="388"/>
      <c r="F1" s="111"/>
      <c r="G1" s="111"/>
      <c r="H1" s="111"/>
      <c r="I1" s="111"/>
      <c r="J1" s="83"/>
    </row>
    <row r="2" spans="1:10" ht="15.6" x14ac:dyDescent="0.3">
      <c r="A2" s="82"/>
      <c r="B2" s="83"/>
      <c r="C2" s="83"/>
      <c r="D2" s="83"/>
      <c r="E2" s="83"/>
      <c r="F2" s="83"/>
      <c r="G2" s="83"/>
      <c r="H2" s="83"/>
      <c r="I2" s="83"/>
      <c r="J2" s="83"/>
    </row>
    <row r="3" spans="1:10" ht="15.6" x14ac:dyDescent="0.3">
      <c r="A3" s="373" t="s">
        <v>171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ht="15.6" x14ac:dyDescent="0.3">
      <c r="A4" s="373" t="s">
        <v>172</v>
      </c>
      <c r="B4" s="374"/>
      <c r="C4" s="374"/>
      <c r="D4" s="374"/>
      <c r="E4" s="374"/>
      <c r="F4" s="374"/>
      <c r="G4" s="374"/>
      <c r="H4" s="374"/>
      <c r="I4" s="374"/>
      <c r="J4" s="374"/>
    </row>
    <row r="5" spans="1:10" ht="16.2" thickBot="1" x14ac:dyDescent="0.35">
      <c r="A5" s="82"/>
      <c r="B5" s="83"/>
      <c r="C5" s="83"/>
      <c r="D5" s="83"/>
      <c r="E5" s="83"/>
      <c r="F5" s="83"/>
      <c r="G5" s="83"/>
      <c r="H5" s="83"/>
      <c r="I5" s="83"/>
      <c r="J5" s="83"/>
    </row>
    <row r="6" spans="1:10" ht="31.5" customHeight="1" thickBot="1" x14ac:dyDescent="0.3">
      <c r="A6" s="358" t="s">
        <v>131</v>
      </c>
      <c r="B6" s="358" t="s">
        <v>173</v>
      </c>
      <c r="C6" s="358" t="s">
        <v>174</v>
      </c>
      <c r="D6" s="358" t="s">
        <v>175</v>
      </c>
      <c r="E6" s="364" t="s">
        <v>176</v>
      </c>
      <c r="F6" s="389"/>
      <c r="G6" s="390"/>
    </row>
    <row r="7" spans="1:10" ht="51" customHeight="1" thickBot="1" x14ac:dyDescent="0.3">
      <c r="A7" s="367"/>
      <c r="B7" s="367"/>
      <c r="C7" s="367"/>
      <c r="D7" s="367"/>
      <c r="E7" s="84" t="s">
        <v>177</v>
      </c>
      <c r="F7" s="58" t="s">
        <v>151</v>
      </c>
      <c r="G7" s="58" t="s">
        <v>178</v>
      </c>
    </row>
    <row r="8" spans="1:10" ht="16.2" thickBot="1" x14ac:dyDescent="0.3">
      <c r="A8" s="85">
        <v>1</v>
      </c>
      <c r="B8" s="84">
        <v>2</v>
      </c>
      <c r="C8" s="84">
        <v>3</v>
      </c>
      <c r="D8" s="89">
        <v>4</v>
      </c>
      <c r="E8" s="89">
        <v>5</v>
      </c>
      <c r="F8" s="87">
        <v>6</v>
      </c>
      <c r="G8" s="87">
        <v>7</v>
      </c>
    </row>
    <row r="9" spans="1:10" ht="16.2" thickBot="1" x14ac:dyDescent="0.3">
      <c r="A9" s="85">
        <v>1</v>
      </c>
      <c r="B9" s="112" t="s">
        <v>179</v>
      </c>
      <c r="C9" s="142">
        <v>9090.9</v>
      </c>
      <c r="D9" s="113">
        <v>2.2000000000000002</v>
      </c>
      <c r="E9" s="113">
        <v>20000</v>
      </c>
      <c r="F9" s="113">
        <v>20000</v>
      </c>
      <c r="G9" s="113">
        <v>20000</v>
      </c>
    </row>
    <row r="10" spans="1:10" ht="16.2" thickBot="1" x14ac:dyDescent="0.3">
      <c r="A10" s="85"/>
      <c r="B10" s="109" t="s">
        <v>144</v>
      </c>
      <c r="C10" s="142">
        <v>9090.9</v>
      </c>
      <c r="D10" s="84" t="s">
        <v>145</v>
      </c>
      <c r="E10" s="114">
        <f>E9</f>
        <v>20000</v>
      </c>
      <c r="F10" s="115">
        <f>F9</f>
        <v>20000</v>
      </c>
      <c r="G10" s="115">
        <f>G9</f>
        <v>20000</v>
      </c>
    </row>
    <row r="11" spans="1:10" ht="15.6" x14ac:dyDescent="0.3">
      <c r="A11" s="82"/>
      <c r="E11" s="136"/>
      <c r="F11" s="136"/>
      <c r="G11" s="136"/>
    </row>
  </sheetData>
  <mergeCells count="8">
    <mergeCell ref="A1:E1"/>
    <mergeCell ref="A3:J3"/>
    <mergeCell ref="A4:J4"/>
    <mergeCell ref="A6:A7"/>
    <mergeCell ref="B6:B7"/>
    <mergeCell ref="C6:C7"/>
    <mergeCell ref="D6:D7"/>
    <mergeCell ref="E6:G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80" zoomScaleNormal="80" workbookViewId="0">
      <selection activeCell="G21" sqref="G21"/>
    </sheetView>
  </sheetViews>
  <sheetFormatPr defaultRowHeight="13.2" x14ac:dyDescent="0.25"/>
  <cols>
    <col min="1" max="1" width="6.21875" customWidth="1"/>
    <col min="2" max="2" width="24" customWidth="1"/>
    <col min="4" max="4" width="17.109375" customWidth="1"/>
    <col min="5" max="5" width="17" customWidth="1"/>
    <col min="6" max="6" width="24.5546875" customWidth="1"/>
    <col min="7" max="7" width="24" customWidth="1"/>
    <col min="8" max="8" width="19.44140625" customWidth="1"/>
  </cols>
  <sheetData>
    <row r="1" spans="1:11" ht="13.8" x14ac:dyDescent="0.25">
      <c r="A1" s="391" t="s">
        <v>180</v>
      </c>
      <c r="B1" s="392"/>
      <c r="C1" s="392"/>
      <c r="D1" s="392"/>
      <c r="E1" s="392"/>
      <c r="F1" s="392"/>
      <c r="G1" s="116"/>
      <c r="H1" s="116"/>
      <c r="I1" s="116"/>
      <c r="J1" s="116"/>
      <c r="K1" s="116"/>
    </row>
    <row r="2" spans="1:11" ht="13.8" x14ac:dyDescent="0.25">
      <c r="A2" s="117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8" x14ac:dyDescent="0.25">
      <c r="A3" s="393" t="s">
        <v>181</v>
      </c>
      <c r="B3" s="372"/>
      <c r="C3" s="372"/>
      <c r="D3" s="372"/>
      <c r="E3" s="372"/>
      <c r="F3" s="372"/>
      <c r="G3" s="372"/>
      <c r="H3" s="372"/>
      <c r="I3" s="372"/>
      <c r="J3" s="372"/>
      <c r="K3" s="81"/>
    </row>
    <row r="4" spans="1:11" ht="13.8" x14ac:dyDescent="0.25">
      <c r="A4" s="393" t="s">
        <v>182</v>
      </c>
      <c r="B4" s="372"/>
      <c r="C4" s="372"/>
      <c r="D4" s="372"/>
      <c r="E4" s="372"/>
      <c r="F4" s="372"/>
      <c r="G4" s="372"/>
      <c r="H4" s="372"/>
      <c r="I4" s="372"/>
      <c r="J4" s="372"/>
      <c r="K4" s="81"/>
    </row>
    <row r="5" spans="1:11" ht="13.8" x14ac:dyDescent="0.25">
      <c r="A5" s="117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13.8" x14ac:dyDescent="0.25">
      <c r="A6" s="394" t="s">
        <v>183</v>
      </c>
      <c r="B6" s="395"/>
      <c r="C6" s="395"/>
      <c r="D6" s="395"/>
      <c r="E6" s="395"/>
      <c r="F6" s="395"/>
      <c r="G6" s="395"/>
      <c r="H6" s="395"/>
      <c r="I6" s="395"/>
      <c r="J6" s="395"/>
      <c r="K6" s="81"/>
    </row>
    <row r="7" spans="1:11" ht="16.2" thickBot="1" x14ac:dyDescent="0.3">
      <c r="A7" s="118"/>
      <c r="F7" s="119"/>
    </row>
    <row r="8" spans="1:11" ht="21" customHeight="1" thickBot="1" x14ac:dyDescent="0.3">
      <c r="A8" s="377" t="s">
        <v>131</v>
      </c>
      <c r="B8" s="377" t="s">
        <v>173</v>
      </c>
      <c r="C8" s="377" t="s">
        <v>184</v>
      </c>
      <c r="D8" s="377" t="s">
        <v>185</v>
      </c>
      <c r="E8" s="377" t="s">
        <v>186</v>
      </c>
      <c r="F8" s="397" t="s">
        <v>187</v>
      </c>
      <c r="G8" s="362"/>
      <c r="H8" s="363"/>
    </row>
    <row r="9" spans="1:11" ht="62.25" customHeight="1" thickBot="1" x14ac:dyDescent="0.3">
      <c r="A9" s="396"/>
      <c r="B9" s="396"/>
      <c r="C9" s="396"/>
      <c r="D9" s="396"/>
      <c r="E9" s="396"/>
      <c r="F9" s="93" t="s">
        <v>188</v>
      </c>
      <c r="G9" s="58" t="s">
        <v>151</v>
      </c>
      <c r="H9" s="58" t="s">
        <v>178</v>
      </c>
    </row>
    <row r="10" spans="1:11" ht="16.2" thickBot="1" x14ac:dyDescent="0.35">
      <c r="A10" s="88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120">
        <v>7</v>
      </c>
      <c r="H10" s="121">
        <v>8</v>
      </c>
    </row>
    <row r="11" spans="1:11" ht="34.5" customHeight="1" thickBot="1" x14ac:dyDescent="0.3">
      <c r="A11" s="88">
        <v>1</v>
      </c>
      <c r="B11" s="89" t="s">
        <v>189</v>
      </c>
      <c r="C11" s="90">
        <v>1</v>
      </c>
      <c r="D11" s="122">
        <v>12</v>
      </c>
      <c r="E11" s="90">
        <v>1550</v>
      </c>
      <c r="F11" s="90">
        <f>D11*E11</f>
        <v>18600</v>
      </c>
      <c r="G11" s="92">
        <v>18600</v>
      </c>
      <c r="H11" s="92">
        <v>18600</v>
      </c>
    </row>
    <row r="12" spans="1:11" ht="42" customHeight="1" thickBot="1" x14ac:dyDescent="0.3">
      <c r="A12" s="88">
        <v>2</v>
      </c>
      <c r="B12" s="89" t="s">
        <v>190</v>
      </c>
      <c r="C12" s="90">
        <v>1</v>
      </c>
      <c r="D12" s="122">
        <v>12</v>
      </c>
      <c r="E12" s="90">
        <v>2200</v>
      </c>
      <c r="F12" s="90">
        <f>D12*E12</f>
        <v>26400</v>
      </c>
      <c r="G12" s="92">
        <v>26400</v>
      </c>
      <c r="H12" s="92">
        <v>26400</v>
      </c>
    </row>
    <row r="13" spans="1:11" ht="16.2" thickBot="1" x14ac:dyDescent="0.3">
      <c r="A13" s="88"/>
      <c r="B13" s="124" t="s">
        <v>144</v>
      </c>
      <c r="C13" s="89" t="s">
        <v>145</v>
      </c>
      <c r="D13" s="89" t="s">
        <v>145</v>
      </c>
      <c r="E13" s="89" t="s">
        <v>145</v>
      </c>
      <c r="F13" s="90">
        <f>F11+F12</f>
        <v>45000</v>
      </c>
      <c r="G13" s="90">
        <f>G11+G12</f>
        <v>45000</v>
      </c>
      <c r="H13" s="90">
        <f>H11+H12</f>
        <v>45000</v>
      </c>
    </row>
    <row r="14" spans="1:11" ht="15.6" x14ac:dyDescent="0.25">
      <c r="A14" s="118"/>
    </row>
  </sheetData>
  <mergeCells count="10">
    <mergeCell ref="A1:F1"/>
    <mergeCell ref="A3:J3"/>
    <mergeCell ref="A4:J4"/>
    <mergeCell ref="A6:J6"/>
    <mergeCell ref="A8:A9"/>
    <mergeCell ref="B8:B9"/>
    <mergeCell ref="C8:C9"/>
    <mergeCell ref="D8:D9"/>
    <mergeCell ref="E8:E9"/>
    <mergeCell ref="F8:H8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стр.1</vt:lpstr>
      <vt:lpstr>стр.2_3</vt:lpstr>
      <vt:lpstr>Лист3</vt:lpstr>
      <vt:lpstr>табл 3</vt:lpstr>
      <vt:lpstr>Лист2</vt:lpstr>
      <vt:lpstr>211</vt:lpstr>
      <vt:lpstr>213</vt:lpstr>
      <vt:lpstr>291,292</vt:lpstr>
      <vt:lpstr>221</vt:lpstr>
      <vt:lpstr>223</vt:lpstr>
      <vt:lpstr>225</vt:lpstr>
      <vt:lpstr>226</vt:lpstr>
      <vt:lpstr>343,346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2019-02-08T12:17:27Z</cp:lastPrinted>
  <dcterms:created xsi:type="dcterms:W3CDTF">2010-11-26T07:12:57Z</dcterms:created>
  <dcterms:modified xsi:type="dcterms:W3CDTF">2019-02-08T12:18:30Z</dcterms:modified>
</cp:coreProperties>
</file>